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35" windowWidth="19320" windowHeight="13740" tabRatio="927" activeTab="3"/>
  </bookViews>
  <sheets>
    <sheet name="Recapitulation of Statistics" sheetId="1" r:id="rId1"/>
    <sheet name="ONS Population &amp; Fertility" sheetId="2" r:id="rId2"/>
    <sheet name="No. of priests" sheetId="12" r:id="rId3"/>
    <sheet name="No. priests per 100K Cath. pop." sheetId="13" r:id="rId4"/>
    <sheet name="Ordinations" sheetId="4" r:id="rId5"/>
    <sheet name="Ordinations per 100K Cath. pop." sheetId="5" r:id="rId6"/>
    <sheet name="Baptisms" sheetId="6" r:id="rId7"/>
    <sheet name="Baptisms per 1000 Cath. pop." sheetId="7" r:id="rId8"/>
    <sheet name="Cath. Baps as % all live births" sheetId="17" r:id="rId9"/>
    <sheet name="Catholic baptism-general births" sheetId="14" r:id="rId10"/>
    <sheet name="Marriage Catholic and general" sheetId="16" r:id="rId11"/>
    <sheet name="Marriages" sheetId="8" r:id="rId12"/>
    <sheet name="Marriages per 1000 Cath. pop." sheetId="9" r:id="rId13"/>
    <sheet name="Receptions" sheetId="10" r:id="rId14"/>
    <sheet name="Receptions per 1000 Cath. pop." sheetId="11" r:id="rId15"/>
  </sheets>
  <calcPr calcId="125725"/>
</workbook>
</file>

<file path=xl/calcChain.xml><?xml version="1.0" encoding="utf-8"?>
<calcChain xmlns="http://schemas.openxmlformats.org/spreadsheetml/2006/main">
  <c r="N172" i="1"/>
  <c r="N171"/>
  <c r="N170"/>
  <c r="N169"/>
  <c r="N168"/>
  <c r="N167"/>
  <c r="N166"/>
  <c r="N165"/>
  <c r="N164"/>
  <c r="N163"/>
  <c r="N162"/>
  <c r="N161"/>
  <c r="N160"/>
  <c r="N159"/>
  <c r="N158"/>
  <c r="N157"/>
  <c r="N156"/>
  <c r="N155"/>
  <c r="N154"/>
  <c r="N153"/>
  <c r="N152"/>
  <c r="N151"/>
  <c r="N149"/>
  <c r="N148"/>
  <c r="N147"/>
  <c r="N146"/>
  <c r="N145"/>
  <c r="N144"/>
  <c r="N143"/>
  <c r="N142"/>
  <c r="N141"/>
  <c r="N139"/>
  <c r="N138"/>
  <c r="N137"/>
  <c r="N136"/>
  <c r="N135"/>
  <c r="N134"/>
  <c r="N133"/>
  <c r="N130"/>
  <c r="N129"/>
  <c r="N128"/>
  <c r="N127"/>
  <c r="N126"/>
  <c r="N125"/>
  <c r="N124"/>
  <c r="N123"/>
  <c r="N122"/>
  <c r="N121"/>
  <c r="N120"/>
  <c r="N119"/>
  <c r="N118"/>
  <c r="N117"/>
  <c r="N116"/>
  <c r="N115"/>
  <c r="N114"/>
  <c r="N113"/>
  <c r="N112"/>
  <c r="N111"/>
  <c r="N110"/>
  <c r="N109"/>
  <c r="N108"/>
  <c r="N107"/>
  <c r="N106"/>
  <c r="N105"/>
  <c r="N104"/>
  <c r="N103"/>
  <c r="N102"/>
  <c r="N101"/>
  <c r="N100"/>
  <c r="N99"/>
  <c r="N98"/>
  <c r="N97"/>
  <c r="N96"/>
  <c r="N95"/>
  <c r="N94"/>
  <c r="N93"/>
  <c r="N92"/>
  <c r="N91"/>
  <c r="N90"/>
  <c r="N89"/>
  <c r="N88"/>
  <c r="N87"/>
  <c r="N86"/>
  <c r="N85"/>
  <c r="N84"/>
  <c r="N83"/>
  <c r="N82"/>
  <c r="N81"/>
  <c r="N79"/>
  <c r="N78"/>
  <c r="N77"/>
  <c r="N76"/>
  <c r="N75"/>
  <c r="N74"/>
  <c r="N73"/>
  <c r="N72"/>
  <c r="N71"/>
  <c r="N70"/>
  <c r="N69"/>
  <c r="N68"/>
  <c r="N67"/>
  <c r="N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3"/>
  <c r="N12"/>
  <c r="N11"/>
  <c r="N10"/>
  <c r="N9"/>
  <c r="M140"/>
  <c r="M80"/>
  <c r="L140"/>
  <c r="N140" s="1"/>
  <c r="O140" s="1"/>
  <c r="L80"/>
  <c r="N80" s="1"/>
  <c r="O80" s="1"/>
  <c r="J172"/>
  <c r="J171"/>
  <c r="J170"/>
  <c r="J169"/>
  <c r="J168"/>
  <c r="J167"/>
  <c r="J166"/>
  <c r="J165"/>
  <c r="J164"/>
  <c r="J163"/>
  <c r="J162"/>
  <c r="J159"/>
  <c r="J158"/>
  <c r="J157"/>
  <c r="J154"/>
  <c r="J153"/>
  <c r="J152"/>
  <c r="J151"/>
  <c r="J150"/>
  <c r="J149"/>
  <c r="J148"/>
  <c r="J147"/>
  <c r="J146"/>
  <c r="J145"/>
  <c r="J144"/>
  <c r="J143"/>
  <c r="J142"/>
  <c r="J141"/>
  <c r="J140"/>
  <c r="J137"/>
  <c r="J136"/>
  <c r="J135"/>
  <c r="J134"/>
  <c r="J133"/>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H161"/>
  <c r="I161"/>
  <c r="I139"/>
  <c r="J139" s="1"/>
  <c r="K139" s="1"/>
  <c r="I138"/>
  <c r="J138" s="1"/>
  <c r="K138" s="1"/>
  <c r="I73"/>
  <c r="G161"/>
  <c r="J161" s="1"/>
  <c r="K161" s="1"/>
  <c r="G160"/>
  <c r="J160" s="1"/>
  <c r="K160" s="1"/>
  <c r="G156"/>
  <c r="J156" s="1"/>
  <c r="K156" s="1"/>
  <c r="G155"/>
  <c r="J155" s="1"/>
  <c r="K155" s="1"/>
  <c r="G73"/>
  <c r="J73" s="1"/>
  <c r="K73" s="1"/>
  <c r="F71" i="2"/>
  <c r="F70"/>
  <c r="F69"/>
  <c r="F68"/>
  <c r="F67"/>
  <c r="F66"/>
  <c r="F65"/>
  <c r="F63"/>
  <c r="F62"/>
  <c r="F61"/>
  <c r="F60"/>
  <c r="F59"/>
  <c r="F58"/>
  <c r="F57"/>
  <c r="F56"/>
  <c r="F55"/>
  <c r="F53"/>
  <c r="F52"/>
  <c r="F51"/>
  <c r="F50"/>
  <c r="F49"/>
  <c r="F48"/>
  <c r="F47"/>
  <c r="F46"/>
  <c r="F45"/>
  <c r="F44"/>
  <c r="F43"/>
  <c r="F42"/>
  <c r="F41"/>
  <c r="F40"/>
  <c r="F39"/>
  <c r="F38"/>
  <c r="F37"/>
  <c r="F36"/>
  <c r="F35"/>
  <c r="F34"/>
  <c r="F33"/>
  <c r="F32"/>
  <c r="F29"/>
  <c r="F28"/>
  <c r="F27"/>
  <c r="F26"/>
  <c r="F25"/>
  <c r="F24"/>
  <c r="F23"/>
  <c r="F22"/>
  <c r="F21"/>
  <c r="F20"/>
  <c r="F19"/>
  <c r="F18"/>
  <c r="F17"/>
  <c r="F16"/>
  <c r="F15"/>
  <c r="F14"/>
  <c r="F13"/>
  <c r="F12"/>
  <c r="F11"/>
  <c r="F10"/>
  <c r="F9"/>
  <c r="F8"/>
  <c r="F7"/>
  <c r="F6"/>
  <c r="F5"/>
  <c r="F4"/>
  <c r="F3"/>
  <c r="F2"/>
  <c r="S171" i="1"/>
  <c r="S170"/>
  <c r="S169"/>
  <c r="S168"/>
  <c r="S167"/>
  <c r="S166"/>
  <c r="S165"/>
  <c r="S163"/>
  <c r="S162"/>
  <c r="S161"/>
  <c r="S160"/>
  <c r="S159"/>
  <c r="S158"/>
  <c r="S157"/>
  <c r="S156"/>
  <c r="S155"/>
  <c r="S153"/>
  <c r="S152"/>
  <c r="S151"/>
  <c r="S150"/>
  <c r="S149"/>
  <c r="S148"/>
  <c r="S147"/>
  <c r="S146"/>
  <c r="S145"/>
  <c r="S144"/>
  <c r="S143"/>
  <c r="S142"/>
  <c r="S141"/>
  <c r="S140"/>
  <c r="S139"/>
  <c r="S138"/>
  <c r="S137"/>
  <c r="S136"/>
  <c r="S135"/>
  <c r="S134"/>
  <c r="S133"/>
  <c r="S132"/>
  <c r="S129"/>
  <c r="S128"/>
  <c r="S127"/>
  <c r="S126"/>
  <c r="S125"/>
  <c r="S124"/>
  <c r="S123"/>
  <c r="S122"/>
  <c r="S121"/>
  <c r="S120"/>
  <c r="S119"/>
  <c r="S118"/>
  <c r="S117"/>
  <c r="S116"/>
  <c r="S115"/>
  <c r="S114"/>
  <c r="S113"/>
  <c r="S112"/>
  <c r="S111"/>
  <c r="S110"/>
  <c r="S109"/>
  <c r="S108"/>
  <c r="S107"/>
  <c r="S106"/>
  <c r="S105"/>
  <c r="S104"/>
  <c r="S103"/>
  <c r="S102"/>
  <c r="S100"/>
  <c r="S99"/>
  <c r="S98"/>
  <c r="S97"/>
  <c r="S96"/>
  <c r="S95"/>
  <c r="S94"/>
  <c r="S93"/>
  <c r="S92"/>
  <c r="S91"/>
  <c r="S90"/>
  <c r="S89"/>
  <c r="S88"/>
  <c r="S87"/>
  <c r="S86"/>
  <c r="S85"/>
  <c r="S84"/>
  <c r="S83"/>
  <c r="S82"/>
  <c r="S81"/>
  <c r="S80"/>
  <c r="S79"/>
  <c r="S78"/>
  <c r="S77"/>
  <c r="S76"/>
  <c r="S75"/>
  <c r="S74"/>
  <c r="K171"/>
  <c r="K170"/>
  <c r="K169"/>
  <c r="K168"/>
  <c r="K167"/>
  <c r="K166"/>
  <c r="K165"/>
  <c r="K163"/>
  <c r="K162"/>
  <c r="K159"/>
  <c r="K158"/>
  <c r="K157"/>
  <c r="K154"/>
  <c r="K153"/>
  <c r="K152"/>
  <c r="K151"/>
  <c r="K150"/>
  <c r="K149"/>
  <c r="K148"/>
  <c r="K147"/>
  <c r="K146"/>
  <c r="K145"/>
  <c r="K144"/>
  <c r="K143"/>
  <c r="K142"/>
  <c r="K141"/>
  <c r="K140"/>
  <c r="K137"/>
  <c r="K136"/>
  <c r="K135"/>
  <c r="K134"/>
  <c r="K130"/>
  <c r="K129"/>
  <c r="K128"/>
  <c r="K127"/>
  <c r="K126"/>
  <c r="K125"/>
  <c r="K124"/>
  <c r="K123"/>
  <c r="K122"/>
  <c r="K121"/>
  <c r="K120"/>
  <c r="K119"/>
  <c r="K118"/>
  <c r="K117"/>
  <c r="K116"/>
  <c r="K115"/>
  <c r="K114"/>
  <c r="K113"/>
  <c r="K112"/>
  <c r="K111"/>
  <c r="K110"/>
  <c r="K109"/>
  <c r="K108"/>
  <c r="K107"/>
  <c r="K106"/>
  <c r="K105"/>
  <c r="K104"/>
  <c r="K102"/>
  <c r="K101"/>
  <c r="K100"/>
  <c r="K99"/>
  <c r="K98"/>
  <c r="K97"/>
  <c r="K96"/>
  <c r="K95"/>
  <c r="K94"/>
  <c r="K93"/>
  <c r="K92"/>
  <c r="K91"/>
  <c r="K90"/>
  <c r="K89"/>
  <c r="K88"/>
  <c r="K87"/>
  <c r="K86"/>
  <c r="K85"/>
  <c r="K84"/>
  <c r="K83"/>
  <c r="K82"/>
  <c r="K81"/>
  <c r="K80"/>
  <c r="K79"/>
  <c r="K78"/>
  <c r="K77"/>
  <c r="K76"/>
  <c r="K75"/>
  <c r="K74"/>
  <c r="W171"/>
  <c r="W170"/>
  <c r="W169"/>
  <c r="W168"/>
  <c r="W167"/>
  <c r="W166"/>
  <c r="W165"/>
  <c r="W163"/>
  <c r="W162"/>
  <c r="W161"/>
  <c r="W160"/>
  <c r="W159"/>
  <c r="W158"/>
  <c r="W157"/>
  <c r="W156"/>
  <c r="W155"/>
  <c r="W153"/>
  <c r="W152"/>
  <c r="W151"/>
  <c r="W150"/>
  <c r="W149"/>
  <c r="W148"/>
  <c r="W147"/>
  <c r="W146"/>
  <c r="W145"/>
  <c r="W144"/>
  <c r="W143"/>
  <c r="W142"/>
  <c r="W141"/>
  <c r="W140"/>
  <c r="W139"/>
  <c r="W138"/>
  <c r="W137"/>
  <c r="W136"/>
  <c r="W135"/>
  <c r="W134"/>
  <c r="W129"/>
  <c r="W128"/>
  <c r="W127"/>
  <c r="W126"/>
  <c r="W125"/>
  <c r="W124"/>
  <c r="W123"/>
  <c r="W122"/>
  <c r="W121"/>
  <c r="W120"/>
  <c r="W119"/>
  <c r="W118"/>
  <c r="W117"/>
  <c r="W116"/>
  <c r="W115"/>
  <c r="W114"/>
  <c r="W113"/>
  <c r="W112"/>
  <c r="W111"/>
  <c r="W110"/>
  <c r="W109"/>
  <c r="W108"/>
  <c r="W107"/>
  <c r="W106"/>
  <c r="W105"/>
  <c r="W104"/>
  <c r="W102"/>
  <c r="W100"/>
  <c r="W99"/>
  <c r="W98"/>
  <c r="W97"/>
  <c r="W96"/>
  <c r="W95"/>
  <c r="W94"/>
  <c r="W93"/>
  <c r="W92"/>
  <c r="W91"/>
  <c r="W90"/>
  <c r="W89"/>
  <c r="W88"/>
  <c r="W87"/>
  <c r="W86"/>
  <c r="W85"/>
  <c r="W84"/>
  <c r="W83"/>
  <c r="W82"/>
  <c r="W81"/>
  <c r="W80"/>
  <c r="W79"/>
  <c r="W78"/>
  <c r="W77"/>
  <c r="W76"/>
  <c r="W75"/>
  <c r="W74"/>
  <c r="U171"/>
  <c r="U170"/>
  <c r="U169"/>
  <c r="U168"/>
  <c r="U167"/>
  <c r="U166"/>
  <c r="U165"/>
  <c r="U163"/>
  <c r="U162"/>
  <c r="U161"/>
  <c r="U160"/>
  <c r="U159"/>
  <c r="U158"/>
  <c r="U157"/>
  <c r="U156"/>
  <c r="U155"/>
  <c r="U153"/>
  <c r="U152"/>
  <c r="U151"/>
  <c r="U150"/>
  <c r="U149"/>
  <c r="U148"/>
  <c r="U147"/>
  <c r="U146"/>
  <c r="U145"/>
  <c r="U144"/>
  <c r="U143"/>
  <c r="U142"/>
  <c r="U141"/>
  <c r="U140"/>
  <c r="U139"/>
  <c r="U138"/>
  <c r="U137"/>
  <c r="U136"/>
  <c r="U135"/>
  <c r="U134"/>
  <c r="U129"/>
  <c r="U128"/>
  <c r="U127"/>
  <c r="U126"/>
  <c r="U125"/>
  <c r="U124"/>
  <c r="U123"/>
  <c r="U122"/>
  <c r="U121"/>
  <c r="U120"/>
  <c r="U119"/>
  <c r="U118"/>
  <c r="U117"/>
  <c r="U116"/>
  <c r="U115"/>
  <c r="U114"/>
  <c r="U113"/>
  <c r="U112"/>
  <c r="U111"/>
  <c r="U110"/>
  <c r="U109"/>
  <c r="U108"/>
  <c r="U107"/>
  <c r="U106"/>
  <c r="U105"/>
  <c r="U104"/>
  <c r="U102"/>
  <c r="U100"/>
  <c r="U99"/>
  <c r="U98"/>
  <c r="U97"/>
  <c r="U96"/>
  <c r="U95"/>
  <c r="U94"/>
  <c r="U93"/>
  <c r="U92"/>
  <c r="U91"/>
  <c r="U90"/>
  <c r="U89"/>
  <c r="U88"/>
  <c r="U87"/>
  <c r="U86"/>
  <c r="U85"/>
  <c r="U84"/>
  <c r="U83"/>
  <c r="U82"/>
  <c r="U81"/>
  <c r="U80"/>
  <c r="U79"/>
  <c r="U78"/>
  <c r="U77"/>
  <c r="U76"/>
  <c r="U75"/>
  <c r="U74"/>
  <c r="Q171"/>
  <c r="Q170"/>
  <c r="Q169"/>
  <c r="Q168"/>
  <c r="Q167"/>
  <c r="Q166"/>
  <c r="Q165"/>
  <c r="Q163"/>
  <c r="Q162"/>
  <c r="Q161"/>
  <c r="Q160"/>
  <c r="Q159"/>
  <c r="Q158"/>
  <c r="Q157"/>
  <c r="Q156"/>
  <c r="Q155"/>
  <c r="Q153"/>
  <c r="Q152"/>
  <c r="Q151"/>
  <c r="Q150"/>
  <c r="Q149"/>
  <c r="Q148"/>
  <c r="Q147"/>
  <c r="Q146"/>
  <c r="Q145"/>
  <c r="Q144"/>
  <c r="Q143"/>
  <c r="Q142"/>
  <c r="Q141"/>
  <c r="Q140"/>
  <c r="Q139"/>
  <c r="Q138"/>
  <c r="Q137"/>
  <c r="Q136"/>
  <c r="Q135"/>
  <c r="Q134"/>
  <c r="Q129"/>
  <c r="Q128"/>
  <c r="Q127"/>
  <c r="Q126"/>
  <c r="Q125"/>
  <c r="Q124"/>
  <c r="Q123"/>
  <c r="Q122"/>
  <c r="Q121"/>
  <c r="Q120"/>
  <c r="Q119"/>
  <c r="Q118"/>
  <c r="Q117"/>
  <c r="Q116"/>
  <c r="Q115"/>
  <c r="Q114"/>
  <c r="Q113"/>
  <c r="Q112"/>
  <c r="Q111"/>
  <c r="Q110"/>
  <c r="Q109"/>
  <c r="Q108"/>
  <c r="Q107"/>
  <c r="Q106"/>
  <c r="Q105"/>
  <c r="Q104"/>
  <c r="Q102"/>
  <c r="Q100"/>
  <c r="Q99"/>
  <c r="Q98"/>
  <c r="Q97"/>
  <c r="Q96"/>
  <c r="Q95"/>
  <c r="Q94"/>
  <c r="Q93"/>
  <c r="Q92"/>
  <c r="Q91"/>
  <c r="Q90"/>
  <c r="Q89"/>
  <c r="Q88"/>
  <c r="Q87"/>
  <c r="Q86"/>
  <c r="Q85"/>
  <c r="Q84"/>
  <c r="Q83"/>
  <c r="Q82"/>
  <c r="Q81"/>
  <c r="Q80"/>
  <c r="Q79"/>
  <c r="Q78"/>
  <c r="Q77"/>
  <c r="Q76"/>
  <c r="Q74"/>
  <c r="Q75"/>
  <c r="O171"/>
  <c r="O170"/>
  <c r="O169"/>
  <c r="O168"/>
  <c r="O167"/>
  <c r="O166"/>
  <c r="O165"/>
  <c r="O163"/>
  <c r="O162"/>
  <c r="O161"/>
  <c r="O160"/>
  <c r="O159"/>
  <c r="O158"/>
  <c r="O157"/>
  <c r="O156"/>
  <c r="O155"/>
  <c r="O154"/>
  <c r="O153"/>
  <c r="O152"/>
  <c r="O151"/>
  <c r="O149"/>
  <c r="O148"/>
  <c r="O147"/>
  <c r="O146"/>
  <c r="O145"/>
  <c r="O144"/>
  <c r="O143"/>
  <c r="O142"/>
  <c r="O141"/>
  <c r="O139"/>
  <c r="O138"/>
  <c r="O137"/>
  <c r="O136"/>
  <c r="O135"/>
  <c r="O134"/>
  <c r="O130"/>
  <c r="O129"/>
  <c r="O128"/>
  <c r="O127"/>
  <c r="O126"/>
  <c r="O125"/>
  <c r="O124"/>
  <c r="O123"/>
  <c r="O122"/>
  <c r="O121"/>
  <c r="O120"/>
  <c r="O119"/>
  <c r="O118"/>
  <c r="O117"/>
  <c r="O116"/>
  <c r="O115"/>
  <c r="O114"/>
  <c r="O113"/>
  <c r="O112"/>
  <c r="O111"/>
  <c r="O110"/>
  <c r="O109"/>
  <c r="O108"/>
  <c r="O107"/>
  <c r="O106"/>
  <c r="O105"/>
  <c r="O104"/>
  <c r="O102"/>
  <c r="O101"/>
  <c r="O100"/>
  <c r="O99"/>
  <c r="O98"/>
  <c r="O97"/>
  <c r="O96"/>
  <c r="O95"/>
  <c r="O94"/>
  <c r="O93"/>
  <c r="O92"/>
  <c r="O91"/>
  <c r="O90"/>
  <c r="O89"/>
  <c r="O88"/>
  <c r="O87"/>
  <c r="O86"/>
  <c r="O85"/>
  <c r="O84"/>
  <c r="O83"/>
  <c r="O82"/>
  <c r="O81"/>
  <c r="O79"/>
  <c r="O78"/>
  <c r="O77"/>
  <c r="O76"/>
  <c r="O75"/>
  <c r="O74"/>
  <c r="O73"/>
</calcChain>
</file>

<file path=xl/comments1.xml><?xml version="1.0" encoding="utf-8"?>
<comments xmlns="http://schemas.openxmlformats.org/spreadsheetml/2006/main">
  <authors>
    <author>lms</author>
  </authors>
  <commentList>
    <comment ref="L132" authorId="0">
      <text>
        <r>
          <rPr>
            <b/>
            <sz val="9"/>
            <color indexed="81"/>
            <rFont val="Tahoma"/>
            <family val="2"/>
          </rPr>
          <t>lms:</t>
        </r>
        <r>
          <rPr>
            <sz val="9"/>
            <color indexed="81"/>
            <rFont val="Tahoma"/>
            <family val="2"/>
          </rPr>
          <t xml:space="preserve">
Almanacs never produced</t>
        </r>
      </text>
    </comment>
    <comment ref="G157" authorId="0">
      <text>
        <r>
          <rPr>
            <b/>
            <sz val="9"/>
            <color indexed="81"/>
            <rFont val="Tahoma"/>
            <family val="2"/>
          </rPr>
          <t>lms:</t>
        </r>
        <r>
          <rPr>
            <sz val="9"/>
            <color indexed="81"/>
            <rFont val="Tahoma"/>
            <family val="2"/>
          </rPr>
          <t xml:space="preserve">
From this point on Retired priests were included in the total figure</t>
        </r>
      </text>
    </comment>
    <comment ref="G170" authorId="0">
      <text>
        <r>
          <rPr>
            <b/>
            <sz val="9"/>
            <color indexed="81"/>
            <rFont val="Tahoma"/>
            <family val="2"/>
          </rPr>
          <t>lms:</t>
        </r>
        <r>
          <rPr>
            <sz val="9"/>
            <color indexed="81"/>
            <rFont val="Tahoma"/>
            <family val="2"/>
          </rPr>
          <t xml:space="preserve">
Disputable</t>
        </r>
      </text>
    </comment>
  </commentList>
</comments>
</file>

<file path=xl/sharedStrings.xml><?xml version="1.0" encoding="utf-8"?>
<sst xmlns="http://schemas.openxmlformats.org/spreadsheetml/2006/main" count="66" uniqueCount="66">
  <si>
    <t>Year</t>
  </si>
  <si>
    <t>Parish Churches</t>
  </si>
  <si>
    <t>Chapels</t>
  </si>
  <si>
    <t>Convents (Women)</t>
  </si>
  <si>
    <t>Est Catholic Population</t>
  </si>
  <si>
    <t>Est Weekly Mass attendance</t>
  </si>
  <si>
    <t>Baptisms (up to 7 yrs)</t>
  </si>
  <si>
    <t>Receptions</t>
  </si>
  <si>
    <t>These figures are from the 1997 Directory; the revised figures printed in the 1998 Directory appear anomolous.</t>
  </si>
  <si>
    <t>Figures for chapels were incomplete in 1977 and 1978.</t>
  </si>
  <si>
    <t>The table for 1942 (with Baptisms etc. for 1940) did not appear.</t>
  </si>
  <si>
    <t>The 1924 table (1925 Directory) is identical to undated table of the 1923 edition; both give Baptisms etc. for 1922.</t>
  </si>
  <si>
    <t xml:space="preserve"> from 1976 to 1993 they are given one year before the rest; from 1994 to the present the figures are all for the same year.</t>
  </si>
  <si>
    <t>No data was omitted in the first transition, but Baptisms, Marriages and Receptions for 1993 were omitted.</t>
  </si>
  <si>
    <t>Notes</t>
  </si>
  <si>
    <t>The 2004 Directory contains the table for 2002; the 2005 Directory contains the table for 2005. The 2003 table does not appear.</t>
  </si>
  <si>
    <t>Further Notes.</t>
  </si>
  <si>
    <t>Numbers of convents are not given before the table for 1953.</t>
  </si>
  <si>
    <t>Figures for weekly Mass attendance are not given before 1993.</t>
  </si>
  <si>
    <t>1912 returns for Baptisms, Marriages and Conversions are incomplete.</t>
  </si>
  <si>
    <t>1911 returns Baptisms, Marriages and Conversions are incomplete.</t>
  </si>
  <si>
    <t>4. For much of the series tables for each year are reproduced in two or three editions; where numbers have been revised, we have preferred the later edition's figures.</t>
  </si>
  <si>
    <t>5. 'Adult Conversions' are called 'Receptions' from 1976.</t>
  </si>
  <si>
    <t>6. 'Baptisms' are of children under 7.</t>
  </si>
  <si>
    <t>1912-1924 tables are undated, except for Baptisms etc.. We asign the data to the year before the edition in which they appear.</t>
  </si>
  <si>
    <t>1. The data in this spreadsheet comes from a table entitled 'Recapitulation of Statistics' which has been printed in each Directory since the 1913 edition.</t>
  </si>
  <si>
    <t>See Further Note 2 below.</t>
  </si>
  <si>
    <t>The figures for Baptisms Marriages and Receptions in the 1988 table are labelled '1986' instead of '1987'; we assume this is an error.</t>
  </si>
  <si>
    <t>The Directory was not published in 1971 or 1972, which affects the data for Baptisms, Marriages and Receptions for 1969 and 1970.</t>
  </si>
  <si>
    <t>2002</t>
  </si>
  <si>
    <t>2003</t>
  </si>
  <si>
    <t>2004</t>
  </si>
  <si>
    <t>2005</t>
  </si>
  <si>
    <t>2006</t>
  </si>
  <si>
    <t>2007</t>
  </si>
  <si>
    <t>2008</t>
  </si>
  <si>
    <t>2009</t>
  </si>
  <si>
    <t>2010</t>
  </si>
  <si>
    <t>2011</t>
  </si>
  <si>
    <t>From 1952 to 1970, numbers of churches include numbers of chapels; we having maintained consistency by subtracting the number of chapels.</t>
  </si>
  <si>
    <t>Note: Number of live births are based on births occurring in the calendar year.</t>
  </si>
  <si>
    <t>Birth rate is for the whole of the UK.</t>
  </si>
  <si>
    <t>Number of Live births in the general population of England and Wales</t>
  </si>
  <si>
    <t xml:space="preserve">Births per 1,000 of the general UK population </t>
  </si>
  <si>
    <t>2. From 1924 to 1976 figures for Baptisms, Marriages and Receptions are given for two years before the figures in the rest of the table;</t>
  </si>
  <si>
    <t>The 2013 edition did not include this statistical information</t>
  </si>
  <si>
    <t>Baptisms per 1000 Catholic pop.</t>
  </si>
  <si>
    <t>Receptions per 1000 Catholic pop.</t>
  </si>
  <si>
    <t>The 2012 edition gives the table for 2010.</t>
  </si>
  <si>
    <t>3. Data is entered for the year to which it relates, not the year of the edition of the Directory in which it appears, which can be up to three years later.</t>
  </si>
  <si>
    <t>Ordinations per 100,000 Catholic pop.</t>
  </si>
  <si>
    <t>No. of priests</t>
  </si>
  <si>
    <t>No. of priests per 100,000 of Cath. pop.</t>
  </si>
  <si>
    <t>All marriages in E&amp;W</t>
  </si>
  <si>
    <t>Catholic Marriages</t>
  </si>
  <si>
    <t>Catholic Marriages per 1000 Catholic pop.</t>
  </si>
  <si>
    <t>Catholic marriages as % of all marriages</t>
  </si>
  <si>
    <t>Number of Catholic baptisms</t>
  </si>
  <si>
    <t>Catholic baptisms as % of all live births in E&amp;W</t>
  </si>
  <si>
    <t>Secular (Diocesan) Priests</t>
  </si>
  <si>
    <t>Diocesan Priests (retired)</t>
  </si>
  <si>
    <t>Regular Priests (Religious Orders)</t>
  </si>
  <si>
    <t>Secular Ordinations (CathDir)</t>
  </si>
  <si>
    <t>Religious Ordinations (CathDir)</t>
  </si>
  <si>
    <t>Total Ordinations</t>
  </si>
  <si>
    <t>Estimates of total population of England and Wales (000s)</t>
  </si>
</sst>
</file>

<file path=xl/styles.xml><?xml version="1.0" encoding="utf-8"?>
<styleSheet xmlns="http://schemas.openxmlformats.org/spreadsheetml/2006/main">
  <numFmts count="1">
    <numFmt numFmtId="164" formatCode="#,##0.0"/>
  </numFmts>
  <fonts count="15">
    <font>
      <sz val="11"/>
      <color theme="1"/>
      <name val="Calibri"/>
      <family val="2"/>
      <scheme val="minor"/>
    </font>
    <font>
      <sz val="10"/>
      <color indexed="8"/>
      <name val="Arial"/>
      <family val="2"/>
    </font>
    <font>
      <i/>
      <sz val="11"/>
      <color indexed="8"/>
      <name val="Calibri"/>
      <family val="2"/>
    </font>
    <font>
      <sz val="10"/>
      <color indexed="8"/>
      <name val="Arial"/>
      <family val="2"/>
    </font>
    <font>
      <sz val="11"/>
      <color indexed="8"/>
      <name val="Times New Roman"/>
      <family val="1"/>
    </font>
    <font>
      <b/>
      <sz val="11"/>
      <color indexed="8"/>
      <name val="Times New Roman"/>
      <family val="1"/>
    </font>
    <font>
      <sz val="10"/>
      <color indexed="8"/>
      <name val="Arial"/>
      <family val="2"/>
    </font>
    <font>
      <sz val="11"/>
      <color indexed="8"/>
      <name val="Calibri"/>
      <family val="2"/>
    </font>
    <font>
      <sz val="11"/>
      <color indexed="9"/>
      <name val="Calibri"/>
      <family val="2"/>
    </font>
    <font>
      <sz val="8"/>
      <name val="Calibri"/>
      <family val="2"/>
    </font>
    <font>
      <sz val="10"/>
      <name val="Arial"/>
      <family val="2"/>
    </font>
    <font>
      <b/>
      <sz val="9"/>
      <color indexed="81"/>
      <name val="Tahoma"/>
      <family val="2"/>
    </font>
    <font>
      <sz val="9"/>
      <color indexed="81"/>
      <name val="Tahoma"/>
      <family val="2"/>
    </font>
    <font>
      <sz val="10"/>
      <color theme="1"/>
      <name val="Arial"/>
      <family val="2"/>
    </font>
    <font>
      <sz val="11"/>
      <color theme="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31"/>
        <bgColor indexed="64"/>
      </patternFill>
    </fill>
    <fill>
      <patternFill patternType="solid">
        <fgColor indexed="29"/>
        <bgColor indexed="64"/>
      </patternFill>
    </fill>
    <fill>
      <patternFill patternType="solid">
        <fgColor indexed="45"/>
        <bgColor indexed="64"/>
      </patternFill>
    </fill>
    <fill>
      <patternFill patternType="solid">
        <fgColor indexed="42"/>
        <bgColor indexed="64"/>
      </patternFill>
    </fill>
    <fill>
      <patternFill patternType="solid">
        <fgColor indexed="52"/>
        <bgColor indexed="64"/>
      </patternFill>
    </fill>
    <fill>
      <patternFill patternType="solid">
        <fgColor indexed="47"/>
        <bgColor indexed="64"/>
      </patternFill>
    </fill>
    <fill>
      <patternFill patternType="solid">
        <fgColor indexed="46"/>
        <bgColor indexed="64"/>
      </patternFill>
    </fill>
    <fill>
      <patternFill patternType="solid">
        <fgColor indexed="36"/>
        <bgColor indexed="64"/>
      </patternFill>
    </fill>
    <fill>
      <patternFill patternType="solid">
        <fgColor theme="6" tint="-0.249977111117893"/>
        <bgColor indexed="64"/>
      </patternFill>
    </fill>
  </fills>
  <borders count="2">
    <border>
      <left/>
      <right/>
      <top/>
      <bottom/>
      <diagonal/>
    </border>
    <border>
      <left/>
      <right/>
      <top style="thin">
        <color indexed="64"/>
      </top>
      <bottom/>
      <diagonal/>
    </border>
  </borders>
  <cellStyleXfs count="2">
    <xf numFmtId="0" fontId="0" fillId="0" borderId="0"/>
    <xf numFmtId="0" fontId="13" fillId="0" borderId="0"/>
  </cellStyleXfs>
  <cellXfs count="39">
    <xf numFmtId="0" fontId="0" fillId="0" borderId="0" xfId="0"/>
    <xf numFmtId="0" fontId="13" fillId="0" borderId="0" xfId="1"/>
    <xf numFmtId="0" fontId="2" fillId="0" borderId="0" xfId="0" applyFont="1"/>
    <xf numFmtId="0" fontId="0" fillId="0" borderId="0" xfId="0" applyFont="1"/>
    <xf numFmtId="49" fontId="1" fillId="0" borderId="0" xfId="0" applyNumberFormat="1" applyFont="1" applyBorder="1" applyAlignment="1">
      <alignment horizontal="right"/>
    </xf>
    <xf numFmtId="3" fontId="1" fillId="0" borderId="0" xfId="0" applyNumberFormat="1" applyFont="1" applyBorder="1"/>
    <xf numFmtId="0" fontId="1" fillId="0" borderId="0" xfId="0" applyFont="1" applyBorder="1"/>
    <xf numFmtId="0" fontId="4" fillId="0" borderId="0" xfId="0" applyFont="1" applyAlignment="1">
      <alignment wrapText="1"/>
    </xf>
    <xf numFmtId="0" fontId="5" fillId="0" borderId="1" xfId="0" applyFont="1" applyBorder="1" applyAlignment="1">
      <alignment horizontal="right" wrapText="1"/>
    </xf>
    <xf numFmtId="0" fontId="4" fillId="0" borderId="1" xfId="0" applyFont="1" applyBorder="1" applyAlignment="1">
      <alignment horizontal="right" wrapText="1"/>
    </xf>
    <xf numFmtId="0" fontId="4" fillId="0" borderId="0" xfId="0" applyFont="1"/>
    <xf numFmtId="0" fontId="4" fillId="0" borderId="0" xfId="0" applyFont="1" applyBorder="1"/>
    <xf numFmtId="49" fontId="4" fillId="0" borderId="0" xfId="0" applyNumberFormat="1" applyFont="1" applyFill="1" applyBorder="1" applyAlignment="1">
      <alignment horizontal="left"/>
    </xf>
    <xf numFmtId="0" fontId="0" fillId="0" borderId="0" xfId="0" applyBorder="1"/>
    <xf numFmtId="0" fontId="3" fillId="2" borderId="0" xfId="0" applyFont="1" applyFill="1" applyBorder="1" applyAlignment="1">
      <alignment horizontal="right" vertical="center" wrapText="1"/>
    </xf>
    <xf numFmtId="164" fontId="6" fillId="0" borderId="0" xfId="0" applyNumberFormat="1" applyFont="1" applyFill="1" applyBorder="1" applyAlignment="1"/>
    <xf numFmtId="0" fontId="7" fillId="0" borderId="0" xfId="1" applyFont="1"/>
    <xf numFmtId="0" fontId="0" fillId="0" borderId="0" xfId="1" applyFont="1"/>
    <xf numFmtId="2" fontId="0" fillId="0" borderId="0" xfId="0" applyNumberFormat="1"/>
    <xf numFmtId="2" fontId="0" fillId="0" borderId="0" xfId="0" applyNumberFormat="1" applyFont="1"/>
    <xf numFmtId="0" fontId="0" fillId="3" borderId="0" xfId="0" applyFill="1"/>
    <xf numFmtId="2" fontId="0" fillId="4" borderId="0" xfId="0" applyNumberFormat="1"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0" borderId="0" xfId="0" applyFill="1"/>
    <xf numFmtId="0" fontId="0" fillId="10" borderId="0" xfId="0" applyFill="1"/>
    <xf numFmtId="10" fontId="0" fillId="0" borderId="0" xfId="0" applyNumberFormat="1"/>
    <xf numFmtId="10" fontId="0" fillId="0" borderId="0" xfId="0" applyNumberFormat="1" applyFont="1"/>
    <xf numFmtId="0" fontId="0" fillId="0" borderId="0" xfId="0" applyAlignment="1">
      <alignment horizontal="center"/>
    </xf>
    <xf numFmtId="2" fontId="0" fillId="0" borderId="0" xfId="0" applyNumberFormat="1" applyFill="1"/>
    <xf numFmtId="10" fontId="0" fillId="0" borderId="0" xfId="0" applyNumberFormat="1" applyFill="1"/>
    <xf numFmtId="0" fontId="2" fillId="0" borderId="0" xfId="0" applyFont="1" applyFill="1"/>
    <xf numFmtId="0" fontId="8" fillId="11" borderId="0" xfId="0" applyFont="1" applyFill="1"/>
    <xf numFmtId="3" fontId="0" fillId="0" borderId="0" xfId="0" applyNumberFormat="1"/>
    <xf numFmtId="0" fontId="10" fillId="0" borderId="0" xfId="0" applyFont="1"/>
    <xf numFmtId="0" fontId="14" fillId="12" borderId="0" xfId="0" applyFont="1" applyFill="1"/>
  </cellXfs>
  <cellStyles count="2">
    <cellStyle name="Normal" xfId="0" builtinId="0"/>
    <cellStyle name="Normal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a:pPr>
            <a:r>
              <a:rPr lang="en-GB"/>
              <a:t>Number of Catholic priests in England and Wales (1840-2011)</a:t>
            </a:r>
          </a:p>
        </c:rich>
      </c:tx>
      <c:layout>
        <c:manualLayout>
          <c:xMode val="edge"/>
          <c:yMode val="edge"/>
          <c:x val="0.2031169417482174"/>
          <c:y val="9.0805902383654935E-3"/>
        </c:manualLayout>
      </c:layout>
      <c:spPr>
        <a:noFill/>
        <a:ln w="25400">
          <a:noFill/>
        </a:ln>
      </c:spPr>
    </c:title>
    <c:plotArea>
      <c:layout>
        <c:manualLayout>
          <c:layoutTarget val="inner"/>
          <c:xMode val="edge"/>
          <c:yMode val="edge"/>
          <c:x val="4.056914404686756E-2"/>
          <c:y val="8.4615013361695288E-2"/>
          <c:w val="0.78092579047796873"/>
          <c:h val="0.82374836516604544"/>
        </c:manualLayout>
      </c:layout>
      <c:lineChart>
        <c:grouping val="standard"/>
        <c:ser>
          <c:idx val="0"/>
          <c:order val="0"/>
          <c:tx>
            <c:v>Number of Catholic priests in England and Wales (1840-2011)</c:v>
          </c:tx>
          <c:cat>
            <c:numRef>
              <c:f>'Recapitulation of Statistics'!$A$2:$A$172</c:f>
              <c:numCache>
                <c:formatCode>General</c:formatCode>
                <c:ptCount val="171"/>
                <c:pt idx="0">
                  <c:v>1840</c:v>
                </c:pt>
                <c:pt idx="1">
                  <c:v>1841</c:v>
                </c:pt>
                <c:pt idx="2">
                  <c:v>1842</c:v>
                </c:pt>
                <c:pt idx="3">
                  <c:v>1843</c:v>
                </c:pt>
                <c:pt idx="4">
                  <c:v>1844</c:v>
                </c:pt>
                <c:pt idx="5">
                  <c:v>1845</c:v>
                </c:pt>
                <c:pt idx="6">
                  <c:v>1846</c:v>
                </c:pt>
                <c:pt idx="7">
                  <c:v>1847</c:v>
                </c:pt>
                <c:pt idx="8">
                  <c:v>1848</c:v>
                </c:pt>
                <c:pt idx="9">
                  <c:v>1849</c:v>
                </c:pt>
                <c:pt idx="10">
                  <c:v>1850</c:v>
                </c:pt>
                <c:pt idx="11">
                  <c:v>1851</c:v>
                </c:pt>
                <c:pt idx="12">
                  <c:v>1852</c:v>
                </c:pt>
                <c:pt idx="13">
                  <c:v>1853</c:v>
                </c:pt>
                <c:pt idx="14">
                  <c:v>1854</c:v>
                </c:pt>
                <c:pt idx="15">
                  <c:v>1855</c:v>
                </c:pt>
                <c:pt idx="16">
                  <c:v>1856</c:v>
                </c:pt>
                <c:pt idx="17">
                  <c:v>1857</c:v>
                </c:pt>
                <c:pt idx="18">
                  <c:v>1858</c:v>
                </c:pt>
                <c:pt idx="19">
                  <c:v>1859</c:v>
                </c:pt>
                <c:pt idx="20">
                  <c:v>1860</c:v>
                </c:pt>
                <c:pt idx="21">
                  <c:v>1861</c:v>
                </c:pt>
                <c:pt idx="22">
                  <c:v>1862</c:v>
                </c:pt>
                <c:pt idx="23">
                  <c:v>1863</c:v>
                </c:pt>
                <c:pt idx="24">
                  <c:v>1864</c:v>
                </c:pt>
                <c:pt idx="25">
                  <c:v>1865</c:v>
                </c:pt>
                <c:pt idx="26">
                  <c:v>1867</c:v>
                </c:pt>
                <c:pt idx="27">
                  <c:v>1868</c:v>
                </c:pt>
                <c:pt idx="28">
                  <c:v>1869</c:v>
                </c:pt>
                <c:pt idx="29">
                  <c:v>1870</c:v>
                </c:pt>
                <c:pt idx="30">
                  <c:v>1871</c:v>
                </c:pt>
                <c:pt idx="31">
                  <c:v>1872</c:v>
                </c:pt>
                <c:pt idx="32">
                  <c:v>1873</c:v>
                </c:pt>
                <c:pt idx="33">
                  <c:v>1874</c:v>
                </c:pt>
                <c:pt idx="34">
                  <c:v>1875</c:v>
                </c:pt>
                <c:pt idx="35">
                  <c:v>1876</c:v>
                </c:pt>
                <c:pt idx="36">
                  <c:v>1877</c:v>
                </c:pt>
                <c:pt idx="37">
                  <c:v>1878</c:v>
                </c:pt>
                <c:pt idx="38">
                  <c:v>1879</c:v>
                </c:pt>
                <c:pt idx="39">
                  <c:v>1880</c:v>
                </c:pt>
                <c:pt idx="40">
                  <c:v>1881</c:v>
                </c:pt>
                <c:pt idx="41">
                  <c:v>1882</c:v>
                </c:pt>
                <c:pt idx="42">
                  <c:v>1883</c:v>
                </c:pt>
                <c:pt idx="43">
                  <c:v>1884</c:v>
                </c:pt>
                <c:pt idx="44">
                  <c:v>1885</c:v>
                </c:pt>
                <c:pt idx="45">
                  <c:v>1886</c:v>
                </c:pt>
                <c:pt idx="46">
                  <c:v>1887</c:v>
                </c:pt>
                <c:pt idx="47">
                  <c:v>1888</c:v>
                </c:pt>
                <c:pt idx="48">
                  <c:v>1889</c:v>
                </c:pt>
                <c:pt idx="49">
                  <c:v>1890</c:v>
                </c:pt>
                <c:pt idx="50">
                  <c:v>1891</c:v>
                </c:pt>
                <c:pt idx="51">
                  <c:v>1892</c:v>
                </c:pt>
                <c:pt idx="52">
                  <c:v>1893</c:v>
                </c:pt>
                <c:pt idx="53">
                  <c:v>1894</c:v>
                </c:pt>
                <c:pt idx="54">
                  <c:v>1895</c:v>
                </c:pt>
                <c:pt idx="55">
                  <c:v>1896</c:v>
                </c:pt>
                <c:pt idx="56">
                  <c:v>1897</c:v>
                </c:pt>
                <c:pt idx="57">
                  <c:v>1898</c:v>
                </c:pt>
                <c:pt idx="58">
                  <c:v>1899</c:v>
                </c:pt>
                <c:pt idx="59">
                  <c:v>1900</c:v>
                </c:pt>
                <c:pt idx="60">
                  <c:v>1901</c:v>
                </c:pt>
                <c:pt idx="61">
                  <c:v>1902</c:v>
                </c:pt>
                <c:pt idx="62">
                  <c:v>1903</c:v>
                </c:pt>
                <c:pt idx="63">
                  <c:v>1904</c:v>
                </c:pt>
                <c:pt idx="64">
                  <c:v>1905</c:v>
                </c:pt>
                <c:pt idx="65">
                  <c:v>1906</c:v>
                </c:pt>
                <c:pt idx="66">
                  <c:v>1907</c:v>
                </c:pt>
                <c:pt idx="67">
                  <c:v>1908</c:v>
                </c:pt>
                <c:pt idx="68">
                  <c:v>1909</c:v>
                </c:pt>
                <c:pt idx="69">
                  <c:v>1910</c:v>
                </c:pt>
                <c:pt idx="70">
                  <c:v>1911</c:v>
                </c:pt>
                <c:pt idx="71">
                  <c:v>1912</c:v>
                </c:pt>
                <c:pt idx="72">
                  <c:v>1913</c:v>
                </c:pt>
                <c:pt idx="73">
                  <c:v>1914</c:v>
                </c:pt>
                <c:pt idx="74">
                  <c:v>1915</c:v>
                </c:pt>
                <c:pt idx="75">
                  <c:v>1916</c:v>
                </c:pt>
                <c:pt idx="76">
                  <c:v>1917</c:v>
                </c:pt>
                <c:pt idx="77">
                  <c:v>1918</c:v>
                </c:pt>
                <c:pt idx="78">
                  <c:v>1919</c:v>
                </c:pt>
                <c:pt idx="79">
                  <c:v>1920</c:v>
                </c:pt>
                <c:pt idx="80">
                  <c:v>1921</c:v>
                </c:pt>
                <c:pt idx="81">
                  <c:v>1922</c:v>
                </c:pt>
                <c:pt idx="82">
                  <c:v>1923</c:v>
                </c:pt>
                <c:pt idx="83">
                  <c:v>1924</c:v>
                </c:pt>
                <c:pt idx="84">
                  <c:v>1925</c:v>
                </c:pt>
                <c:pt idx="85">
                  <c:v>1926</c:v>
                </c:pt>
                <c:pt idx="86">
                  <c:v>1927</c:v>
                </c:pt>
                <c:pt idx="87">
                  <c:v>1928</c:v>
                </c:pt>
                <c:pt idx="88">
                  <c:v>1929</c:v>
                </c:pt>
                <c:pt idx="89">
                  <c:v>1930</c:v>
                </c:pt>
                <c:pt idx="90">
                  <c:v>1931</c:v>
                </c:pt>
                <c:pt idx="91">
                  <c:v>1932</c:v>
                </c:pt>
                <c:pt idx="92">
                  <c:v>1933</c:v>
                </c:pt>
                <c:pt idx="93">
                  <c:v>1934</c:v>
                </c:pt>
                <c:pt idx="94">
                  <c:v>1935</c:v>
                </c:pt>
                <c:pt idx="95">
                  <c:v>1936</c:v>
                </c:pt>
                <c:pt idx="96">
                  <c:v>1937</c:v>
                </c:pt>
                <c:pt idx="97">
                  <c:v>1938</c:v>
                </c:pt>
                <c:pt idx="98">
                  <c:v>1939</c:v>
                </c:pt>
                <c:pt idx="99">
                  <c:v>1940</c:v>
                </c:pt>
                <c:pt idx="100">
                  <c:v>1941</c:v>
                </c:pt>
                <c:pt idx="101">
                  <c:v>1942</c:v>
                </c:pt>
                <c:pt idx="102">
                  <c:v>1943</c:v>
                </c:pt>
                <c:pt idx="103">
                  <c:v>1944</c:v>
                </c:pt>
                <c:pt idx="104">
                  <c:v>1945</c:v>
                </c:pt>
                <c:pt idx="105">
                  <c:v>1946</c:v>
                </c:pt>
                <c:pt idx="106">
                  <c:v>1947</c:v>
                </c:pt>
                <c:pt idx="107">
                  <c:v>1948</c:v>
                </c:pt>
                <c:pt idx="108">
                  <c:v>1949</c:v>
                </c:pt>
                <c:pt idx="109">
                  <c:v>1950</c:v>
                </c:pt>
                <c:pt idx="110">
                  <c:v>1951</c:v>
                </c:pt>
                <c:pt idx="111">
                  <c:v>1952</c:v>
                </c:pt>
                <c:pt idx="112">
                  <c:v>1953</c:v>
                </c:pt>
                <c:pt idx="113">
                  <c:v>1954</c:v>
                </c:pt>
                <c:pt idx="114">
                  <c:v>1955</c:v>
                </c:pt>
                <c:pt idx="115">
                  <c:v>1956</c:v>
                </c:pt>
                <c:pt idx="116">
                  <c:v>1957</c:v>
                </c:pt>
                <c:pt idx="117">
                  <c:v>1958</c:v>
                </c:pt>
                <c:pt idx="118">
                  <c:v>1959</c:v>
                </c:pt>
                <c:pt idx="119">
                  <c:v>1960</c:v>
                </c:pt>
                <c:pt idx="120">
                  <c:v>1961</c:v>
                </c:pt>
                <c:pt idx="121">
                  <c:v>1962</c:v>
                </c:pt>
                <c:pt idx="122">
                  <c:v>1963</c:v>
                </c:pt>
                <c:pt idx="123">
                  <c:v>1964</c:v>
                </c:pt>
                <c:pt idx="124">
                  <c:v>1965</c:v>
                </c:pt>
                <c:pt idx="125">
                  <c:v>1966</c:v>
                </c:pt>
                <c:pt idx="126">
                  <c:v>1967</c:v>
                </c:pt>
                <c:pt idx="127">
                  <c:v>1968</c:v>
                </c:pt>
                <c:pt idx="128">
                  <c:v>1969</c:v>
                </c:pt>
                <c:pt idx="129">
                  <c:v>1970</c:v>
                </c:pt>
                <c:pt idx="130">
                  <c:v>1971</c:v>
                </c:pt>
                <c:pt idx="131">
                  <c:v>1972</c:v>
                </c:pt>
                <c:pt idx="132">
                  <c:v>1973</c:v>
                </c:pt>
                <c:pt idx="133">
                  <c:v>1974</c:v>
                </c:pt>
                <c:pt idx="134">
                  <c:v>1975</c:v>
                </c:pt>
                <c:pt idx="135">
                  <c:v>1976</c:v>
                </c:pt>
                <c:pt idx="136">
                  <c:v>1977</c:v>
                </c:pt>
                <c:pt idx="137">
                  <c:v>1978</c:v>
                </c:pt>
                <c:pt idx="138">
                  <c:v>1979</c:v>
                </c:pt>
                <c:pt idx="139">
                  <c:v>1980</c:v>
                </c:pt>
                <c:pt idx="140">
                  <c:v>1981</c:v>
                </c:pt>
                <c:pt idx="141">
                  <c:v>1982</c:v>
                </c:pt>
                <c:pt idx="142">
                  <c:v>1983</c:v>
                </c:pt>
                <c:pt idx="143">
                  <c:v>1984</c:v>
                </c:pt>
                <c:pt idx="144">
                  <c:v>1985</c:v>
                </c:pt>
                <c:pt idx="145">
                  <c:v>1986</c:v>
                </c:pt>
                <c:pt idx="146">
                  <c:v>1987</c:v>
                </c:pt>
                <c:pt idx="147">
                  <c:v>1988</c:v>
                </c:pt>
                <c:pt idx="148">
                  <c:v>1989</c:v>
                </c:pt>
                <c:pt idx="149">
                  <c:v>1990</c:v>
                </c:pt>
                <c:pt idx="150">
                  <c:v>1991</c:v>
                </c:pt>
                <c:pt idx="151">
                  <c:v>1992</c:v>
                </c:pt>
                <c:pt idx="152">
                  <c:v>1993</c:v>
                </c:pt>
                <c:pt idx="153">
                  <c:v>1994</c:v>
                </c:pt>
                <c:pt idx="154">
                  <c:v>1995</c:v>
                </c:pt>
                <c:pt idx="155">
                  <c:v>1996</c:v>
                </c:pt>
                <c:pt idx="156">
                  <c:v>1997</c:v>
                </c:pt>
                <c:pt idx="157">
                  <c:v>1998</c:v>
                </c:pt>
                <c:pt idx="158">
                  <c:v>1999</c:v>
                </c:pt>
                <c:pt idx="159">
                  <c:v>2000</c:v>
                </c:pt>
                <c:pt idx="160">
                  <c:v>2001</c:v>
                </c:pt>
                <c:pt idx="161">
                  <c:v>2002</c:v>
                </c:pt>
                <c:pt idx="162">
                  <c:v>2003</c:v>
                </c:pt>
                <c:pt idx="163">
                  <c:v>2004</c:v>
                </c:pt>
                <c:pt idx="164">
                  <c:v>2005</c:v>
                </c:pt>
                <c:pt idx="165">
                  <c:v>2006</c:v>
                </c:pt>
                <c:pt idx="166">
                  <c:v>2007</c:v>
                </c:pt>
                <c:pt idx="167">
                  <c:v>2008</c:v>
                </c:pt>
                <c:pt idx="168">
                  <c:v>2009</c:v>
                </c:pt>
                <c:pt idx="169">
                  <c:v>2010</c:v>
                </c:pt>
                <c:pt idx="170">
                  <c:v>2011</c:v>
                </c:pt>
              </c:numCache>
            </c:numRef>
          </c:cat>
          <c:val>
            <c:numRef>
              <c:f>'Recapitulation of Statistics'!$J$2:$J$172</c:f>
              <c:numCache>
                <c:formatCode>General</c:formatCode>
                <c:ptCount val="171"/>
                <c:pt idx="0">
                  <c:v>471</c:v>
                </c:pt>
                <c:pt idx="1">
                  <c:v>487</c:v>
                </c:pt>
                <c:pt idx="2">
                  <c:v>500</c:v>
                </c:pt>
                <c:pt idx="3">
                  <c:v>506</c:v>
                </c:pt>
                <c:pt idx="4">
                  <c:v>509</c:v>
                </c:pt>
                <c:pt idx="5">
                  <c:v>522</c:v>
                </c:pt>
                <c:pt idx="6">
                  <c:v>540</c:v>
                </c:pt>
                <c:pt idx="7">
                  <c:v>545</c:v>
                </c:pt>
                <c:pt idx="8">
                  <c:v>587</c:v>
                </c:pt>
                <c:pt idx="9">
                  <c:v>587</c:v>
                </c:pt>
                <c:pt idx="10">
                  <c:v>597</c:v>
                </c:pt>
                <c:pt idx="11">
                  <c:v>410</c:v>
                </c:pt>
                <c:pt idx="12">
                  <c:v>648</c:v>
                </c:pt>
                <c:pt idx="13">
                  <c:v>678</c:v>
                </c:pt>
                <c:pt idx="14">
                  <c:v>697</c:v>
                </c:pt>
                <c:pt idx="15">
                  <c:v>708</c:v>
                </c:pt>
                <c:pt idx="16">
                  <c:v>730</c:v>
                </c:pt>
                <c:pt idx="17">
                  <c:v>737</c:v>
                </c:pt>
                <c:pt idx="18">
                  <c:v>749</c:v>
                </c:pt>
                <c:pt idx="19">
                  <c:v>767</c:v>
                </c:pt>
                <c:pt idx="20">
                  <c:v>798</c:v>
                </c:pt>
                <c:pt idx="21">
                  <c:v>824</c:v>
                </c:pt>
                <c:pt idx="22">
                  <c:v>872</c:v>
                </c:pt>
                <c:pt idx="23">
                  <c:v>907</c:v>
                </c:pt>
                <c:pt idx="24">
                  <c:v>941</c:v>
                </c:pt>
                <c:pt idx="25">
                  <c:v>987</c:v>
                </c:pt>
                <c:pt idx="26">
                  <c:v>1014</c:v>
                </c:pt>
                <c:pt idx="27">
                  <c:v>1082</c:v>
                </c:pt>
                <c:pt idx="28">
                  <c:v>1122</c:v>
                </c:pt>
                <c:pt idx="29">
                  <c:v>1151</c:v>
                </c:pt>
                <c:pt idx="30">
                  <c:v>947</c:v>
                </c:pt>
                <c:pt idx="31">
                  <c:v>1005</c:v>
                </c:pt>
                <c:pt idx="32">
                  <c:v>1016</c:v>
                </c:pt>
                <c:pt idx="33">
                  <c:v>1025</c:v>
                </c:pt>
                <c:pt idx="34">
                  <c:v>1041</c:v>
                </c:pt>
                <c:pt idx="35">
                  <c:v>1061</c:v>
                </c:pt>
                <c:pt idx="36">
                  <c:v>1076</c:v>
                </c:pt>
                <c:pt idx="37">
                  <c:v>1095</c:v>
                </c:pt>
                <c:pt idx="38">
                  <c:v>1122</c:v>
                </c:pt>
                <c:pt idx="39">
                  <c:v>1158</c:v>
                </c:pt>
                <c:pt idx="40">
                  <c:v>1175</c:v>
                </c:pt>
                <c:pt idx="41">
                  <c:v>1190</c:v>
                </c:pt>
                <c:pt idx="42">
                  <c:v>1188</c:v>
                </c:pt>
                <c:pt idx="43">
                  <c:v>1221</c:v>
                </c:pt>
                <c:pt idx="44">
                  <c:v>1259</c:v>
                </c:pt>
                <c:pt idx="45">
                  <c:v>1269</c:v>
                </c:pt>
                <c:pt idx="46">
                  <c:v>1280</c:v>
                </c:pt>
                <c:pt idx="47">
                  <c:v>1304</c:v>
                </c:pt>
                <c:pt idx="48">
                  <c:v>1306</c:v>
                </c:pt>
                <c:pt idx="49">
                  <c:v>2494</c:v>
                </c:pt>
                <c:pt idx="50">
                  <c:v>2590</c:v>
                </c:pt>
                <c:pt idx="51">
                  <c:v>2604</c:v>
                </c:pt>
                <c:pt idx="52">
                  <c:v>2629</c:v>
                </c:pt>
                <c:pt idx="53">
                  <c:v>2628</c:v>
                </c:pt>
                <c:pt idx="54">
                  <c:v>2645</c:v>
                </c:pt>
                <c:pt idx="55">
                  <c:v>2704</c:v>
                </c:pt>
                <c:pt idx="56">
                  <c:v>2715</c:v>
                </c:pt>
                <c:pt idx="57">
                  <c:v>2786</c:v>
                </c:pt>
                <c:pt idx="58">
                  <c:v>2830</c:v>
                </c:pt>
                <c:pt idx="59">
                  <c:v>2856</c:v>
                </c:pt>
                <c:pt idx="60">
                  <c:v>3035</c:v>
                </c:pt>
                <c:pt idx="61">
                  <c:v>3091</c:v>
                </c:pt>
                <c:pt idx="62">
                  <c:v>3221</c:v>
                </c:pt>
                <c:pt idx="63">
                  <c:v>3291</c:v>
                </c:pt>
                <c:pt idx="64">
                  <c:v>3434</c:v>
                </c:pt>
                <c:pt idx="65">
                  <c:v>3505</c:v>
                </c:pt>
                <c:pt idx="66">
                  <c:v>3544</c:v>
                </c:pt>
                <c:pt idx="67">
                  <c:v>3636</c:v>
                </c:pt>
                <c:pt idx="68">
                  <c:v>3707</c:v>
                </c:pt>
                <c:pt idx="69">
                  <c:v>3766</c:v>
                </c:pt>
                <c:pt idx="70">
                  <c:v>4009</c:v>
                </c:pt>
                <c:pt idx="71">
                  <c:v>3838</c:v>
                </c:pt>
                <c:pt idx="72">
                  <c:v>3872</c:v>
                </c:pt>
                <c:pt idx="73">
                  <c:v>3985</c:v>
                </c:pt>
                <c:pt idx="74">
                  <c:v>3892</c:v>
                </c:pt>
                <c:pt idx="75">
                  <c:v>3865</c:v>
                </c:pt>
                <c:pt idx="76">
                  <c:v>3952</c:v>
                </c:pt>
                <c:pt idx="77">
                  <c:v>3904</c:v>
                </c:pt>
                <c:pt idx="78">
                  <c:v>3929</c:v>
                </c:pt>
                <c:pt idx="79">
                  <c:v>3969</c:v>
                </c:pt>
                <c:pt idx="80">
                  <c:v>3962</c:v>
                </c:pt>
                <c:pt idx="81">
                  <c:v>3935</c:v>
                </c:pt>
                <c:pt idx="82">
                  <c:v>4003</c:v>
                </c:pt>
                <c:pt idx="83">
                  <c:v>4003</c:v>
                </c:pt>
                <c:pt idx="84">
                  <c:v>4031</c:v>
                </c:pt>
                <c:pt idx="85">
                  <c:v>4096</c:v>
                </c:pt>
                <c:pt idx="86">
                  <c:v>4125</c:v>
                </c:pt>
                <c:pt idx="87">
                  <c:v>4160</c:v>
                </c:pt>
                <c:pt idx="88">
                  <c:v>4310</c:v>
                </c:pt>
                <c:pt idx="89">
                  <c:v>4375</c:v>
                </c:pt>
                <c:pt idx="90">
                  <c:v>4484</c:v>
                </c:pt>
                <c:pt idx="91">
                  <c:v>4581</c:v>
                </c:pt>
                <c:pt idx="92">
                  <c:v>4718</c:v>
                </c:pt>
                <c:pt idx="93">
                  <c:v>4869</c:v>
                </c:pt>
                <c:pt idx="94">
                  <c:v>4982</c:v>
                </c:pt>
                <c:pt idx="95">
                  <c:v>5119</c:v>
                </c:pt>
                <c:pt idx="96">
                  <c:v>5305</c:v>
                </c:pt>
                <c:pt idx="97">
                  <c:v>5482</c:v>
                </c:pt>
                <c:pt idx="98">
                  <c:v>5642</c:v>
                </c:pt>
                <c:pt idx="99">
                  <c:v>5793</c:v>
                </c:pt>
                <c:pt idx="100">
                  <c:v>5839</c:v>
                </c:pt>
                <c:pt idx="101">
                  <c:v>5884</c:v>
                </c:pt>
                <c:pt idx="102">
                  <c:v>6030</c:v>
                </c:pt>
                <c:pt idx="103">
                  <c:v>6200</c:v>
                </c:pt>
                <c:pt idx="104">
                  <c:v>6257</c:v>
                </c:pt>
                <c:pt idx="105">
                  <c:v>6296</c:v>
                </c:pt>
                <c:pt idx="106">
                  <c:v>6552</c:v>
                </c:pt>
                <c:pt idx="107">
                  <c:v>6610</c:v>
                </c:pt>
                <c:pt idx="108">
                  <c:v>6643</c:v>
                </c:pt>
                <c:pt idx="109">
                  <c:v>6728</c:v>
                </c:pt>
                <c:pt idx="110">
                  <c:v>6728</c:v>
                </c:pt>
                <c:pt idx="111">
                  <c:v>6684</c:v>
                </c:pt>
                <c:pt idx="112">
                  <c:v>6801</c:v>
                </c:pt>
                <c:pt idx="113">
                  <c:v>6951</c:v>
                </c:pt>
                <c:pt idx="114">
                  <c:v>7040</c:v>
                </c:pt>
                <c:pt idx="115">
                  <c:v>7040</c:v>
                </c:pt>
                <c:pt idx="116">
                  <c:v>7215</c:v>
                </c:pt>
                <c:pt idx="117">
                  <c:v>7581</c:v>
                </c:pt>
                <c:pt idx="118">
                  <c:v>7366</c:v>
                </c:pt>
                <c:pt idx="119">
                  <c:v>7465</c:v>
                </c:pt>
                <c:pt idx="120">
                  <c:v>7550</c:v>
                </c:pt>
                <c:pt idx="121">
                  <c:v>7591</c:v>
                </c:pt>
                <c:pt idx="122">
                  <c:v>7714</c:v>
                </c:pt>
                <c:pt idx="123">
                  <c:v>7808</c:v>
                </c:pt>
                <c:pt idx="124">
                  <c:v>7887</c:v>
                </c:pt>
                <c:pt idx="125">
                  <c:v>7811</c:v>
                </c:pt>
                <c:pt idx="126">
                  <c:v>7721</c:v>
                </c:pt>
                <c:pt idx="127">
                  <c:v>7750</c:v>
                </c:pt>
                <c:pt idx="128">
                  <c:v>7658</c:v>
                </c:pt>
                <c:pt idx="131">
                  <c:v>7535</c:v>
                </c:pt>
                <c:pt idx="132">
                  <c:v>7523</c:v>
                </c:pt>
                <c:pt idx="133">
                  <c:v>7510</c:v>
                </c:pt>
                <c:pt idx="134">
                  <c:v>7453</c:v>
                </c:pt>
                <c:pt idx="135">
                  <c:v>7171</c:v>
                </c:pt>
                <c:pt idx="136">
                  <c:v>7030</c:v>
                </c:pt>
                <c:pt idx="137">
                  <c:v>7186</c:v>
                </c:pt>
                <c:pt idx="138">
                  <c:v>6915</c:v>
                </c:pt>
                <c:pt idx="139">
                  <c:v>7016</c:v>
                </c:pt>
                <c:pt idx="140">
                  <c:v>7021</c:v>
                </c:pt>
                <c:pt idx="141">
                  <c:v>6995</c:v>
                </c:pt>
                <c:pt idx="142">
                  <c:v>6918</c:v>
                </c:pt>
                <c:pt idx="143">
                  <c:v>6816</c:v>
                </c:pt>
                <c:pt idx="144">
                  <c:v>6718</c:v>
                </c:pt>
                <c:pt idx="145">
                  <c:v>6472</c:v>
                </c:pt>
                <c:pt idx="146">
                  <c:v>6224</c:v>
                </c:pt>
                <c:pt idx="147">
                  <c:v>6423</c:v>
                </c:pt>
                <c:pt idx="148">
                  <c:v>6205</c:v>
                </c:pt>
                <c:pt idx="149">
                  <c:v>6261</c:v>
                </c:pt>
                <c:pt idx="150">
                  <c:v>6170</c:v>
                </c:pt>
                <c:pt idx="151">
                  <c:v>6210</c:v>
                </c:pt>
                <c:pt idx="152">
                  <c:v>6016</c:v>
                </c:pt>
                <c:pt idx="153">
                  <c:v>6521</c:v>
                </c:pt>
                <c:pt idx="154">
                  <c:v>6431</c:v>
                </c:pt>
                <c:pt idx="155">
                  <c:v>6321</c:v>
                </c:pt>
                <c:pt idx="156">
                  <c:v>6340</c:v>
                </c:pt>
                <c:pt idx="157">
                  <c:v>6456</c:v>
                </c:pt>
                <c:pt idx="158">
                  <c:v>6243</c:v>
                </c:pt>
                <c:pt idx="159">
                  <c:v>6194</c:v>
                </c:pt>
                <c:pt idx="160">
                  <c:v>6090</c:v>
                </c:pt>
                <c:pt idx="161">
                  <c:v>6111</c:v>
                </c:pt>
                <c:pt idx="162">
                  <c:v>5891</c:v>
                </c:pt>
                <c:pt idx="163">
                  <c:v>5846</c:v>
                </c:pt>
                <c:pt idx="164">
                  <c:v>5711</c:v>
                </c:pt>
                <c:pt idx="165">
                  <c:v>5711</c:v>
                </c:pt>
                <c:pt idx="166">
                  <c:v>5630</c:v>
                </c:pt>
                <c:pt idx="167">
                  <c:v>5599</c:v>
                </c:pt>
                <c:pt idx="168">
                  <c:v>5494</c:v>
                </c:pt>
                <c:pt idx="169">
                  <c:v>5453</c:v>
                </c:pt>
                <c:pt idx="170">
                  <c:v>5264</c:v>
                </c:pt>
              </c:numCache>
            </c:numRef>
          </c:val>
        </c:ser>
        <c:marker val="1"/>
        <c:axId val="62177280"/>
        <c:axId val="62178816"/>
      </c:lineChart>
      <c:catAx>
        <c:axId val="62177280"/>
        <c:scaling>
          <c:orientation val="minMax"/>
        </c:scaling>
        <c:axPos val="b"/>
        <c:numFmt formatCode="General" sourceLinked="1"/>
        <c:tickLblPos val="nextTo"/>
        <c:crossAx val="62178816"/>
        <c:crosses val="autoZero"/>
        <c:auto val="1"/>
        <c:lblAlgn val="ctr"/>
        <c:lblOffset val="100"/>
      </c:catAx>
      <c:valAx>
        <c:axId val="62178816"/>
        <c:scaling>
          <c:orientation val="minMax"/>
        </c:scaling>
        <c:axPos val="l"/>
        <c:majorGridlines/>
        <c:numFmt formatCode="General" sourceLinked="1"/>
        <c:tickLblPos val="nextTo"/>
        <c:crossAx val="62177280"/>
        <c:crosses val="autoZero"/>
        <c:crossBetween val="between"/>
      </c:valAx>
    </c:plotArea>
    <c:legend>
      <c:legendPos val="r"/>
      <c:layout>
        <c:manualLayout>
          <c:xMode val="edge"/>
          <c:yMode val="edge"/>
          <c:x val="0.8231202301635373"/>
          <c:y val="0.46680497925311204"/>
          <c:w val="0.15778427215828791"/>
          <c:h val="0.15491009681881052"/>
        </c:manualLayout>
      </c:layout>
    </c:legend>
    <c:plotVisOnly val="1"/>
    <c:dispBlanksAs val="gap"/>
  </c:chart>
  <c:printSettings>
    <c:headerFooter/>
    <c:pageMargins b="0.75" l="0.7" r="0.7" t="0.75" header="0.30000000000000032" footer="0.30000000000000032"/>
    <c:pageSetup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style val="5"/>
  <c:chart>
    <c:title>
      <c:tx>
        <c:rich>
          <a:bodyPr/>
          <a:lstStyle/>
          <a:p>
            <a:pPr>
              <a:defRPr/>
            </a:pPr>
            <a:r>
              <a:rPr lang="en-GB"/>
              <a:t>Catholic Marriages (1913-2010)</a:t>
            </a:r>
          </a:p>
        </c:rich>
      </c:tx>
      <c:layout/>
      <c:spPr>
        <a:noFill/>
        <a:ln w="25400">
          <a:noFill/>
        </a:ln>
      </c:spPr>
    </c:title>
    <c:plotArea>
      <c:layout>
        <c:manualLayout>
          <c:layoutTarget val="inner"/>
          <c:xMode val="edge"/>
          <c:yMode val="edge"/>
          <c:x val="4.6273785397078528E-2"/>
          <c:y val="9.2275348805083576E-2"/>
          <c:w val="0.76583851947685011"/>
          <c:h val="0.8350785674816964"/>
        </c:manualLayout>
      </c:layout>
      <c:lineChart>
        <c:grouping val="standard"/>
        <c:ser>
          <c:idx val="0"/>
          <c:order val="0"/>
          <c:tx>
            <c:v>Catholic Marriages (1913-2010)</c:v>
          </c:tx>
          <c:cat>
            <c:numRef>
              <c:f>'Recapitulation of Statistics'!$A$74:$A$171</c:f>
              <c:numCache>
                <c:formatCode>General</c:formatCode>
                <c:ptCount val="98"/>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numCache>
            </c:numRef>
          </c:cat>
          <c:val>
            <c:numRef>
              <c:f>'Recapitulation of Statistics'!$T$74:$T$171</c:f>
              <c:numCache>
                <c:formatCode>General</c:formatCode>
                <c:ptCount val="98"/>
                <c:pt idx="0">
                  <c:v>13201</c:v>
                </c:pt>
                <c:pt idx="1">
                  <c:v>15262</c:v>
                </c:pt>
                <c:pt idx="2">
                  <c:v>19235</c:v>
                </c:pt>
                <c:pt idx="3">
                  <c:v>15296</c:v>
                </c:pt>
                <c:pt idx="4">
                  <c:v>15423</c:v>
                </c:pt>
                <c:pt idx="5">
                  <c:v>16946</c:v>
                </c:pt>
                <c:pt idx="6">
                  <c:v>21751</c:v>
                </c:pt>
                <c:pt idx="7">
                  <c:v>23940</c:v>
                </c:pt>
                <c:pt idx="8">
                  <c:v>20866</c:v>
                </c:pt>
                <c:pt idx="9">
                  <c:v>20159</c:v>
                </c:pt>
                <c:pt idx="10">
                  <c:v>20210</c:v>
                </c:pt>
                <c:pt idx="11">
                  <c:v>20394</c:v>
                </c:pt>
                <c:pt idx="12">
                  <c:v>20635</c:v>
                </c:pt>
                <c:pt idx="13">
                  <c:v>19682</c:v>
                </c:pt>
                <c:pt idx="14">
                  <c:v>21500</c:v>
                </c:pt>
                <c:pt idx="15">
                  <c:v>22089</c:v>
                </c:pt>
                <c:pt idx="16">
                  <c:v>23045</c:v>
                </c:pt>
                <c:pt idx="17">
                  <c:v>23631</c:v>
                </c:pt>
                <c:pt idx="18">
                  <c:v>23342</c:v>
                </c:pt>
                <c:pt idx="19">
                  <c:v>23479</c:v>
                </c:pt>
                <c:pt idx="20">
                  <c:v>24762</c:v>
                </c:pt>
                <c:pt idx="21">
                  <c:v>26486</c:v>
                </c:pt>
                <c:pt idx="22">
                  <c:v>27347</c:v>
                </c:pt>
                <c:pt idx="23">
                  <c:v>27360</c:v>
                </c:pt>
                <c:pt idx="24">
                  <c:v>28569</c:v>
                </c:pt>
                <c:pt idx="25">
                  <c:v>30030</c:v>
                </c:pt>
                <c:pt idx="26">
                  <c:v>34950</c:v>
                </c:pt>
                <c:pt idx="28">
                  <c:v>33285</c:v>
                </c:pt>
                <c:pt idx="29">
                  <c:v>32927</c:v>
                </c:pt>
                <c:pt idx="30">
                  <c:v>28814</c:v>
                </c:pt>
                <c:pt idx="31">
                  <c:v>30946</c:v>
                </c:pt>
                <c:pt idx="32">
                  <c:v>36553</c:v>
                </c:pt>
                <c:pt idx="33">
                  <c:v>35566</c:v>
                </c:pt>
                <c:pt idx="34">
                  <c:v>35605</c:v>
                </c:pt>
                <c:pt idx="35">
                  <c:v>35690</c:v>
                </c:pt>
                <c:pt idx="36">
                  <c:v>36084</c:v>
                </c:pt>
                <c:pt idx="37">
                  <c:v>34157</c:v>
                </c:pt>
                <c:pt idx="38">
                  <c:v>35474</c:v>
                </c:pt>
                <c:pt idx="39">
                  <c:v>35825</c:v>
                </c:pt>
                <c:pt idx="40">
                  <c:v>36056</c:v>
                </c:pt>
                <c:pt idx="41">
                  <c:v>37921</c:v>
                </c:pt>
                <c:pt idx="42">
                  <c:v>40108</c:v>
                </c:pt>
                <c:pt idx="43">
                  <c:v>42825</c:v>
                </c:pt>
                <c:pt idx="44">
                  <c:v>43456</c:v>
                </c:pt>
                <c:pt idx="45">
                  <c:v>43386</c:v>
                </c:pt>
                <c:pt idx="46">
                  <c:v>44938</c:v>
                </c:pt>
                <c:pt idx="47">
                  <c:v>46860</c:v>
                </c:pt>
                <c:pt idx="48">
                  <c:v>46702</c:v>
                </c:pt>
                <c:pt idx="49">
                  <c:v>45432</c:v>
                </c:pt>
                <c:pt idx="50">
                  <c:v>45166</c:v>
                </c:pt>
                <c:pt idx="51">
                  <c:v>45592</c:v>
                </c:pt>
                <c:pt idx="52">
                  <c:v>46112</c:v>
                </c:pt>
                <c:pt idx="53">
                  <c:v>46543</c:v>
                </c:pt>
                <c:pt idx="54">
                  <c:v>46065</c:v>
                </c:pt>
                <c:pt idx="55">
                  <c:v>47417</c:v>
                </c:pt>
                <c:pt idx="58">
                  <c:v>45117</c:v>
                </c:pt>
                <c:pt idx="59">
                  <c:v>42536</c:v>
                </c:pt>
                <c:pt idx="60">
                  <c:v>39183</c:v>
                </c:pt>
                <c:pt idx="61">
                  <c:v>36566</c:v>
                </c:pt>
                <c:pt idx="62">
                  <c:v>34747</c:v>
                </c:pt>
                <c:pt idx="63">
                  <c:v>32084</c:v>
                </c:pt>
                <c:pt idx="64">
                  <c:v>31137</c:v>
                </c:pt>
                <c:pt idx="65">
                  <c:v>31534</c:v>
                </c:pt>
                <c:pt idx="66">
                  <c:v>31976</c:v>
                </c:pt>
                <c:pt idx="67">
                  <c:v>31524</c:v>
                </c:pt>
                <c:pt idx="68">
                  <c:v>29337</c:v>
                </c:pt>
                <c:pt idx="69">
                  <c:v>28545</c:v>
                </c:pt>
                <c:pt idx="70">
                  <c:v>27774</c:v>
                </c:pt>
                <c:pt idx="71">
                  <c:v>28060</c:v>
                </c:pt>
                <c:pt idx="72">
                  <c:v>27424</c:v>
                </c:pt>
                <c:pt idx="73">
                  <c:v>27727</c:v>
                </c:pt>
                <c:pt idx="74">
                  <c:v>26671</c:v>
                </c:pt>
                <c:pt idx="75">
                  <c:v>25596</c:v>
                </c:pt>
                <c:pt idx="76">
                  <c:v>25575</c:v>
                </c:pt>
                <c:pt idx="77">
                  <c:v>24618</c:v>
                </c:pt>
                <c:pt idx="78">
                  <c:v>21497</c:v>
                </c:pt>
                <c:pt idx="79">
                  <c:v>20650</c:v>
                </c:pt>
                <c:pt idx="81">
                  <c:v>19741</c:v>
                </c:pt>
                <c:pt idx="82">
                  <c:v>18344</c:v>
                </c:pt>
                <c:pt idx="83">
                  <c:v>17294</c:v>
                </c:pt>
                <c:pt idx="84">
                  <c:v>14705</c:v>
                </c:pt>
                <c:pt idx="85">
                  <c:v>13866</c:v>
                </c:pt>
                <c:pt idx="86">
                  <c:v>13814</c:v>
                </c:pt>
                <c:pt idx="87">
                  <c:v>13039</c:v>
                </c:pt>
                <c:pt idx="88">
                  <c:v>12245</c:v>
                </c:pt>
                <c:pt idx="89">
                  <c:v>11323</c:v>
                </c:pt>
                <c:pt idx="91">
                  <c:v>11519</c:v>
                </c:pt>
                <c:pt idx="92">
                  <c:v>10951</c:v>
                </c:pt>
                <c:pt idx="93">
                  <c:v>10456</c:v>
                </c:pt>
                <c:pt idx="94">
                  <c:v>9950</c:v>
                </c:pt>
                <c:pt idx="95">
                  <c:v>9932</c:v>
                </c:pt>
                <c:pt idx="96">
                  <c:v>9968</c:v>
                </c:pt>
                <c:pt idx="97">
                  <c:v>10301</c:v>
                </c:pt>
              </c:numCache>
            </c:numRef>
          </c:val>
        </c:ser>
        <c:marker val="1"/>
        <c:axId val="63654528"/>
        <c:axId val="63680896"/>
      </c:lineChart>
      <c:catAx>
        <c:axId val="63654528"/>
        <c:scaling>
          <c:orientation val="minMax"/>
        </c:scaling>
        <c:axPos val="b"/>
        <c:numFmt formatCode="General" sourceLinked="1"/>
        <c:tickLblPos val="nextTo"/>
        <c:crossAx val="63680896"/>
        <c:crosses val="autoZero"/>
        <c:auto val="1"/>
        <c:lblAlgn val="ctr"/>
        <c:lblOffset val="100"/>
      </c:catAx>
      <c:valAx>
        <c:axId val="63680896"/>
        <c:scaling>
          <c:orientation val="minMax"/>
        </c:scaling>
        <c:axPos val="l"/>
        <c:majorGridlines/>
        <c:numFmt formatCode="General" sourceLinked="1"/>
        <c:tickLblPos val="nextTo"/>
        <c:crossAx val="63654528"/>
        <c:crosses val="autoZero"/>
        <c:crossBetween val="between"/>
      </c:valAx>
    </c:plotArea>
    <c:legend>
      <c:legendPos val="r"/>
      <c:layout>
        <c:manualLayout>
          <c:xMode val="edge"/>
          <c:yMode val="edge"/>
          <c:x val="0.83569012453324987"/>
          <c:y val="0.51413601553230504"/>
          <c:w val="0.13749067485544478"/>
          <c:h val="0.10105902058295345"/>
        </c:manualLayout>
      </c:layout>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style val="5"/>
  <c:chart>
    <c:title>
      <c:tx>
        <c:rich>
          <a:bodyPr/>
          <a:lstStyle/>
          <a:p>
            <a:pPr>
              <a:defRPr/>
            </a:pPr>
            <a:r>
              <a:rPr lang="en-GB"/>
              <a:t>Catholic Marriages per 1000 of Catholic population </a:t>
            </a:r>
          </a:p>
          <a:p>
            <a:pPr>
              <a:defRPr/>
            </a:pPr>
            <a:r>
              <a:rPr lang="en-GB"/>
              <a:t>in England and Wales (1913-2010)</a:t>
            </a:r>
          </a:p>
        </c:rich>
      </c:tx>
      <c:layout>
        <c:manualLayout>
          <c:xMode val="edge"/>
          <c:yMode val="edge"/>
          <c:x val="0.18299498746867168"/>
          <c:y val="1.3093289689034371E-2"/>
        </c:manualLayout>
      </c:layout>
      <c:spPr>
        <a:noFill/>
        <a:ln w="25400">
          <a:noFill/>
        </a:ln>
      </c:spPr>
    </c:title>
    <c:plotArea>
      <c:layout>
        <c:manualLayout>
          <c:layoutTarget val="inner"/>
          <c:xMode val="edge"/>
          <c:yMode val="edge"/>
          <c:x val="4.3483647384313734E-2"/>
          <c:y val="0.12949040126121714"/>
          <c:w val="0.77374548576164814"/>
          <c:h val="0.77887306639861509"/>
        </c:manualLayout>
      </c:layout>
      <c:lineChart>
        <c:grouping val="standard"/>
        <c:ser>
          <c:idx val="0"/>
          <c:order val="0"/>
          <c:tx>
            <c:v>Catholic Marriages per 1000 of Catholic population in England and Wales (1913-2010)</c:v>
          </c:tx>
          <c:cat>
            <c:numRef>
              <c:f>'Recapitulation of Statistics'!$A$74:$A$171</c:f>
              <c:numCache>
                <c:formatCode>General</c:formatCode>
                <c:ptCount val="98"/>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numCache>
            </c:numRef>
          </c:cat>
          <c:val>
            <c:numRef>
              <c:f>'Recapitulation of Statistics'!$U$74:$U$171</c:f>
              <c:numCache>
                <c:formatCode>0.00</c:formatCode>
                <c:ptCount val="98"/>
                <c:pt idx="0">
                  <c:v>6.2848556925529149</c:v>
                </c:pt>
                <c:pt idx="1">
                  <c:v>8.070836369636055</c:v>
                </c:pt>
                <c:pt idx="2">
                  <c:v>10.200699491688564</c:v>
                </c:pt>
                <c:pt idx="3">
                  <c:v>8.0749935462345643</c:v>
                </c:pt>
                <c:pt idx="4">
                  <c:v>8.1602397437484715</c:v>
                </c:pt>
                <c:pt idx="5">
                  <c:v>8.9009393626788746</c:v>
                </c:pt>
                <c:pt idx="6">
                  <c:v>11.454870149875477</c:v>
                </c:pt>
                <c:pt idx="7">
                  <c:v>12.498205405969799</c:v>
                </c:pt>
                <c:pt idx="8">
                  <c:v>10.80025735109532</c:v>
                </c:pt>
                <c:pt idx="9">
                  <c:v>10.254925889732712</c:v>
                </c:pt>
                <c:pt idx="10">
                  <c:v>10.1187615156613</c:v>
                </c:pt>
                <c:pt idx="11">
                  <c:v>10.210886806056237</c:v>
                </c:pt>
                <c:pt idx="12">
                  <c:v>10.160745104894245</c:v>
                </c:pt>
                <c:pt idx="13">
                  <c:v>9.6356168273255545</c:v>
                </c:pt>
                <c:pt idx="14">
                  <c:v>10.457910558111934</c:v>
                </c:pt>
                <c:pt idx="15">
                  <c:v>10.306046036378397</c:v>
                </c:pt>
                <c:pt idx="16">
                  <c:v>10.688051736756229</c:v>
                </c:pt>
                <c:pt idx="17">
                  <c:v>10.866461302457887</c:v>
                </c:pt>
                <c:pt idx="18">
                  <c:v>10.579972115504903</c:v>
                </c:pt>
                <c:pt idx="19">
                  <c:v>10.504031563543373</c:v>
                </c:pt>
                <c:pt idx="20">
                  <c:v>11.031907973874846</c:v>
                </c:pt>
                <c:pt idx="21">
                  <c:v>11.622630911476504</c:v>
                </c:pt>
                <c:pt idx="22">
                  <c:v>11.78182745634968</c:v>
                </c:pt>
                <c:pt idx="23">
                  <c:v>11.712880315425812</c:v>
                </c:pt>
                <c:pt idx="24">
                  <c:v>12.138482972175686</c:v>
                </c:pt>
                <c:pt idx="25">
                  <c:v>12.716472214317657</c:v>
                </c:pt>
                <c:pt idx="26">
                  <c:v>14.714575134009994</c:v>
                </c:pt>
                <c:pt idx="28">
                  <c:v>13.788306720541243</c:v>
                </c:pt>
                <c:pt idx="30">
                  <c:v>11.14917271157368</c:v>
                </c:pt>
                <c:pt idx="31">
                  <c:v>13.04596736864027</c:v>
                </c:pt>
                <c:pt idx="32">
                  <c:v>15.275077173552841</c:v>
                </c:pt>
                <c:pt idx="33">
                  <c:v>14.724512591557273</c:v>
                </c:pt>
                <c:pt idx="34">
                  <c:v>14.570715338025863</c:v>
                </c:pt>
                <c:pt idx="35">
                  <c:v>14.116762914326399</c:v>
                </c:pt>
                <c:pt idx="36">
                  <c:v>13.62225829589641</c:v>
                </c:pt>
                <c:pt idx="37">
                  <c:v>12.4922785013362</c:v>
                </c:pt>
                <c:pt idx="38">
                  <c:v>12.630510048437012</c:v>
                </c:pt>
                <c:pt idx="39">
                  <c:v>12.624660816858725</c:v>
                </c:pt>
                <c:pt idx="40">
                  <c:v>12.101765456132107</c:v>
                </c:pt>
                <c:pt idx="41">
                  <c:v>12.898738052314703</c:v>
                </c:pt>
                <c:pt idx="42">
                  <c:v>13.229977569600212</c:v>
                </c:pt>
                <c:pt idx="43">
                  <c:v>13.51074234154652</c:v>
                </c:pt>
                <c:pt idx="44">
                  <c:v>13.20048602673147</c:v>
                </c:pt>
                <c:pt idx="45">
                  <c:v>12.978163326353574</c:v>
                </c:pt>
                <c:pt idx="46">
                  <c:v>13.130168005843682</c:v>
                </c:pt>
                <c:pt idx="47">
                  <c:v>13.186998733642888</c:v>
                </c:pt>
                <c:pt idx="48">
                  <c:v>13.172190100126921</c:v>
                </c:pt>
                <c:pt idx="49">
                  <c:v>12.413114754098361</c:v>
                </c:pt>
                <c:pt idx="50">
                  <c:v>12.120220045619213</c:v>
                </c:pt>
                <c:pt idx="51">
                  <c:v>11.913247974915077</c:v>
                </c:pt>
                <c:pt idx="52">
                  <c:v>11.654745355743714</c:v>
                </c:pt>
                <c:pt idx="53">
                  <c:v>11.63372863964886</c:v>
                </c:pt>
                <c:pt idx="54">
                  <c:v>11.378569311332871</c:v>
                </c:pt>
                <c:pt idx="55">
                  <c:v>11.599215156549164</c:v>
                </c:pt>
                <c:pt idx="60">
                  <c:v>9.5113418558270588</c:v>
                </c:pt>
                <c:pt idx="61">
                  <c:v>8.7836919178792314</c:v>
                </c:pt>
                <c:pt idx="62">
                  <c:v>8.318032417991482</c:v>
                </c:pt>
                <c:pt idx="63">
                  <c:v>7.671543913754669</c:v>
                </c:pt>
                <c:pt idx="64">
                  <c:v>7.4302878070210809</c:v>
                </c:pt>
                <c:pt idx="65">
                  <c:v>7.5251307006432651</c:v>
                </c:pt>
                <c:pt idx="66">
                  <c:v>7.5759047562636974</c:v>
                </c:pt>
                <c:pt idx="67">
                  <c:v>7.3344888961273131</c:v>
                </c:pt>
                <c:pt idx="68">
                  <c:v>6.8901958269890784</c:v>
                </c:pt>
                <c:pt idx="69">
                  <c:v>6.686547893087381</c:v>
                </c:pt>
                <c:pt idx="70">
                  <c:v>6.5458710623194083</c:v>
                </c:pt>
                <c:pt idx="71">
                  <c:v>6.6488763019926251</c:v>
                </c:pt>
                <c:pt idx="72">
                  <c:v>6.5160325193361555</c:v>
                </c:pt>
                <c:pt idx="73">
                  <c:v>6.6079016939078468</c:v>
                </c:pt>
                <c:pt idx="74">
                  <c:v>6.4050777610205474</c:v>
                </c:pt>
                <c:pt idx="75">
                  <c:v>5.9190316430932146</c:v>
                </c:pt>
                <c:pt idx="76">
                  <c:v>5.9141754286649855</c:v>
                </c:pt>
                <c:pt idx="77">
                  <c:v>5.7176593874779122</c:v>
                </c:pt>
                <c:pt idx="78">
                  <c:v>5.0600869138248159</c:v>
                </c:pt>
                <c:pt idx="79">
                  <c:v>4.8245634529388948</c:v>
                </c:pt>
                <c:pt idx="81">
                  <c:v>4.473206870805873</c:v>
                </c:pt>
                <c:pt idx="82">
                  <c:v>4.164651768909958</c:v>
                </c:pt>
                <c:pt idx="83">
                  <c:v>3.9268347178146694</c:v>
                </c:pt>
                <c:pt idx="84">
                  <c:v>3.5226467497984153</c:v>
                </c:pt>
                <c:pt idx="85">
                  <c:v>3.3096633289971473</c:v>
                </c:pt>
                <c:pt idx="86">
                  <c:v>3.324459444434551</c:v>
                </c:pt>
                <c:pt idx="87">
                  <c:v>3.1640347837565796</c:v>
                </c:pt>
                <c:pt idx="88">
                  <c:v>2.9603866659059195</c:v>
                </c:pt>
                <c:pt idx="89">
                  <c:v>2.7931631024214894</c:v>
                </c:pt>
                <c:pt idx="91">
                  <c:v>2.8056561287109059</c:v>
                </c:pt>
                <c:pt idx="92">
                  <c:v>2.6486077939353629</c:v>
                </c:pt>
                <c:pt idx="93">
                  <c:v>2.5385011675260247</c:v>
                </c:pt>
                <c:pt idx="94">
                  <c:v>2.3938156314476644</c:v>
                </c:pt>
                <c:pt idx="95">
                  <c:v>2.3939550465763091</c:v>
                </c:pt>
                <c:pt idx="96">
                  <c:v>2.4405346161483181</c:v>
                </c:pt>
                <c:pt idx="97">
                  <c:v>2.5535011919726709</c:v>
                </c:pt>
              </c:numCache>
            </c:numRef>
          </c:val>
        </c:ser>
        <c:marker val="1"/>
        <c:axId val="64127360"/>
        <c:axId val="64128896"/>
      </c:lineChart>
      <c:catAx>
        <c:axId val="64127360"/>
        <c:scaling>
          <c:orientation val="minMax"/>
        </c:scaling>
        <c:axPos val="b"/>
        <c:numFmt formatCode="General" sourceLinked="1"/>
        <c:tickLblPos val="nextTo"/>
        <c:crossAx val="64128896"/>
        <c:crosses val="autoZero"/>
        <c:auto val="1"/>
        <c:lblAlgn val="ctr"/>
        <c:lblOffset val="100"/>
      </c:catAx>
      <c:valAx>
        <c:axId val="64128896"/>
        <c:scaling>
          <c:orientation val="minMax"/>
        </c:scaling>
        <c:axPos val="l"/>
        <c:majorGridlines/>
        <c:numFmt formatCode="0.00" sourceLinked="1"/>
        <c:tickLblPos val="nextTo"/>
        <c:crossAx val="64127360"/>
        <c:crosses val="autoZero"/>
        <c:crossBetween val="between"/>
      </c:valAx>
    </c:plotArea>
    <c:legend>
      <c:legendPos val="r"/>
      <c:layout>
        <c:manualLayout>
          <c:xMode val="edge"/>
          <c:yMode val="edge"/>
          <c:x val="0.82611420282990933"/>
          <c:y val="0.50300054555373708"/>
          <c:w val="0.15226904898966057"/>
          <c:h val="0.13681954704115593"/>
        </c:manualLayout>
      </c:layout>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style val="8"/>
  <c:chart>
    <c:title>
      <c:tx>
        <c:rich>
          <a:bodyPr/>
          <a:lstStyle/>
          <a:p>
            <a:pPr>
              <a:defRPr/>
            </a:pPr>
            <a:r>
              <a:rPr lang="en-GB"/>
              <a:t>Catholic Receptions (1913-2010)</a:t>
            </a:r>
          </a:p>
        </c:rich>
      </c:tx>
      <c:layout/>
      <c:spPr>
        <a:noFill/>
        <a:ln w="25400">
          <a:noFill/>
        </a:ln>
      </c:spPr>
    </c:title>
    <c:plotArea>
      <c:layout>
        <c:manualLayout>
          <c:layoutTarget val="inner"/>
          <c:xMode val="edge"/>
          <c:yMode val="edge"/>
          <c:x val="5.0961371464254702E-2"/>
          <c:y val="9.1972806677853791E-2"/>
          <c:w val="0.76655569326218764"/>
          <c:h val="0.82973882363065277"/>
        </c:manualLayout>
      </c:layout>
      <c:lineChart>
        <c:grouping val="standard"/>
        <c:ser>
          <c:idx val="0"/>
          <c:order val="0"/>
          <c:tx>
            <c:v>Catholic Receptions (1913-2010)</c:v>
          </c:tx>
          <c:cat>
            <c:numRef>
              <c:f>'Recapitulation of Statistics'!$A$74:$A$171</c:f>
              <c:numCache>
                <c:formatCode>General</c:formatCode>
                <c:ptCount val="98"/>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numCache>
            </c:numRef>
          </c:cat>
          <c:val>
            <c:numRef>
              <c:f>'Recapitulation of Statistics'!$V$74:$V$171</c:f>
              <c:numCache>
                <c:formatCode>General</c:formatCode>
                <c:ptCount val="98"/>
                <c:pt idx="0">
                  <c:v>7184</c:v>
                </c:pt>
                <c:pt idx="1">
                  <c:v>9034</c:v>
                </c:pt>
                <c:pt idx="2">
                  <c:v>9367</c:v>
                </c:pt>
                <c:pt idx="3">
                  <c:v>8501</c:v>
                </c:pt>
                <c:pt idx="4">
                  <c:v>9018</c:v>
                </c:pt>
                <c:pt idx="5">
                  <c:v>9412</c:v>
                </c:pt>
                <c:pt idx="6">
                  <c:v>10592</c:v>
                </c:pt>
                <c:pt idx="7">
                  <c:v>12621</c:v>
                </c:pt>
                <c:pt idx="8">
                  <c:v>11621</c:v>
                </c:pt>
                <c:pt idx="9">
                  <c:v>12406</c:v>
                </c:pt>
                <c:pt idx="10">
                  <c:v>12796</c:v>
                </c:pt>
                <c:pt idx="11">
                  <c:v>12355</c:v>
                </c:pt>
                <c:pt idx="12">
                  <c:v>11948</c:v>
                </c:pt>
                <c:pt idx="13">
                  <c:v>11714</c:v>
                </c:pt>
                <c:pt idx="14">
                  <c:v>12065</c:v>
                </c:pt>
                <c:pt idx="15">
                  <c:v>12372</c:v>
                </c:pt>
                <c:pt idx="16">
                  <c:v>12075</c:v>
                </c:pt>
                <c:pt idx="17">
                  <c:v>11980</c:v>
                </c:pt>
                <c:pt idx="18">
                  <c:v>12162</c:v>
                </c:pt>
                <c:pt idx="19">
                  <c:v>12288</c:v>
                </c:pt>
                <c:pt idx="20">
                  <c:v>12206</c:v>
                </c:pt>
                <c:pt idx="21">
                  <c:v>12206</c:v>
                </c:pt>
                <c:pt idx="22">
                  <c:v>11648</c:v>
                </c:pt>
                <c:pt idx="23">
                  <c:v>10617</c:v>
                </c:pt>
                <c:pt idx="24">
                  <c:v>10651</c:v>
                </c:pt>
                <c:pt idx="25">
                  <c:v>11049</c:v>
                </c:pt>
                <c:pt idx="26">
                  <c:v>10646</c:v>
                </c:pt>
                <c:pt idx="28">
                  <c:v>9511</c:v>
                </c:pt>
                <c:pt idx="29">
                  <c:v>8959</c:v>
                </c:pt>
                <c:pt idx="30">
                  <c:v>8319</c:v>
                </c:pt>
                <c:pt idx="31">
                  <c:v>8722</c:v>
                </c:pt>
                <c:pt idx="32">
                  <c:v>9767</c:v>
                </c:pt>
                <c:pt idx="33">
                  <c:v>10363</c:v>
                </c:pt>
                <c:pt idx="34">
                  <c:v>10594</c:v>
                </c:pt>
                <c:pt idx="35">
                  <c:v>11520</c:v>
                </c:pt>
                <c:pt idx="36">
                  <c:v>11517</c:v>
                </c:pt>
                <c:pt idx="37">
                  <c:v>11010</c:v>
                </c:pt>
                <c:pt idx="38">
                  <c:v>11360</c:v>
                </c:pt>
                <c:pt idx="39">
                  <c:v>11532</c:v>
                </c:pt>
                <c:pt idx="40">
                  <c:v>11900</c:v>
                </c:pt>
                <c:pt idx="41">
                  <c:v>11920</c:v>
                </c:pt>
                <c:pt idx="42">
                  <c:v>13291</c:v>
                </c:pt>
                <c:pt idx="43">
                  <c:v>14077</c:v>
                </c:pt>
                <c:pt idx="44">
                  <c:v>14581</c:v>
                </c:pt>
                <c:pt idx="45">
                  <c:v>14363</c:v>
                </c:pt>
                <c:pt idx="46">
                  <c:v>15794</c:v>
                </c:pt>
                <c:pt idx="47">
                  <c:v>14483</c:v>
                </c:pt>
                <c:pt idx="48">
                  <c:v>14174</c:v>
                </c:pt>
                <c:pt idx="49">
                  <c:v>13280</c:v>
                </c:pt>
                <c:pt idx="50">
                  <c:v>12728</c:v>
                </c:pt>
                <c:pt idx="51">
                  <c:v>12348</c:v>
                </c:pt>
                <c:pt idx="52">
                  <c:v>10308</c:v>
                </c:pt>
                <c:pt idx="53">
                  <c:v>9121</c:v>
                </c:pt>
                <c:pt idx="54">
                  <c:v>8293</c:v>
                </c:pt>
                <c:pt idx="55">
                  <c:v>7344</c:v>
                </c:pt>
                <c:pt idx="58">
                  <c:v>5747</c:v>
                </c:pt>
                <c:pt idx="59">
                  <c:v>5117</c:v>
                </c:pt>
                <c:pt idx="60">
                  <c:v>5352</c:v>
                </c:pt>
                <c:pt idx="61">
                  <c:v>5253</c:v>
                </c:pt>
                <c:pt idx="62">
                  <c:v>5370</c:v>
                </c:pt>
                <c:pt idx="63">
                  <c:v>5378</c:v>
                </c:pt>
                <c:pt idx="64">
                  <c:v>5143</c:v>
                </c:pt>
                <c:pt idx="65">
                  <c:v>5663</c:v>
                </c:pt>
                <c:pt idx="66">
                  <c:v>6229</c:v>
                </c:pt>
                <c:pt idx="67">
                  <c:v>5783</c:v>
                </c:pt>
                <c:pt idx="68">
                  <c:v>5731</c:v>
                </c:pt>
                <c:pt idx="69">
                  <c:v>5401</c:v>
                </c:pt>
                <c:pt idx="70">
                  <c:v>5511</c:v>
                </c:pt>
                <c:pt idx="71">
                  <c:v>5158</c:v>
                </c:pt>
                <c:pt idx="72">
                  <c:v>5213</c:v>
                </c:pt>
                <c:pt idx="73">
                  <c:v>5939</c:v>
                </c:pt>
                <c:pt idx="74">
                  <c:v>5015</c:v>
                </c:pt>
                <c:pt idx="75">
                  <c:v>5596</c:v>
                </c:pt>
                <c:pt idx="76">
                  <c:v>5082</c:v>
                </c:pt>
                <c:pt idx="77">
                  <c:v>5075</c:v>
                </c:pt>
                <c:pt idx="78">
                  <c:v>5020</c:v>
                </c:pt>
                <c:pt idx="79">
                  <c:v>5179</c:v>
                </c:pt>
                <c:pt idx="81">
                  <c:v>5198</c:v>
                </c:pt>
                <c:pt idx="82">
                  <c:v>6205</c:v>
                </c:pt>
                <c:pt idx="83">
                  <c:v>6133</c:v>
                </c:pt>
                <c:pt idx="84">
                  <c:v>5089</c:v>
                </c:pt>
                <c:pt idx="85">
                  <c:v>5074</c:v>
                </c:pt>
                <c:pt idx="86">
                  <c:v>5026</c:v>
                </c:pt>
                <c:pt idx="87">
                  <c:v>4402</c:v>
                </c:pt>
                <c:pt idx="88">
                  <c:v>4483</c:v>
                </c:pt>
                <c:pt idx="89">
                  <c:v>4377</c:v>
                </c:pt>
                <c:pt idx="91">
                  <c:v>3970</c:v>
                </c:pt>
                <c:pt idx="92">
                  <c:v>3829</c:v>
                </c:pt>
                <c:pt idx="93">
                  <c:v>4098</c:v>
                </c:pt>
                <c:pt idx="94">
                  <c:v>4239</c:v>
                </c:pt>
                <c:pt idx="95">
                  <c:v>4378</c:v>
                </c:pt>
                <c:pt idx="96">
                  <c:v>5247</c:v>
                </c:pt>
                <c:pt idx="97">
                  <c:v>5809</c:v>
                </c:pt>
              </c:numCache>
            </c:numRef>
          </c:val>
        </c:ser>
        <c:marker val="1"/>
        <c:axId val="64055168"/>
        <c:axId val="64056704"/>
      </c:lineChart>
      <c:catAx>
        <c:axId val="64055168"/>
        <c:scaling>
          <c:orientation val="minMax"/>
        </c:scaling>
        <c:axPos val="b"/>
        <c:numFmt formatCode="General" sourceLinked="1"/>
        <c:tickLblPos val="nextTo"/>
        <c:crossAx val="64056704"/>
        <c:crosses val="autoZero"/>
        <c:auto val="1"/>
        <c:lblAlgn val="ctr"/>
        <c:lblOffset val="100"/>
      </c:catAx>
      <c:valAx>
        <c:axId val="64056704"/>
        <c:scaling>
          <c:orientation val="minMax"/>
        </c:scaling>
        <c:axPos val="l"/>
        <c:majorGridlines/>
        <c:numFmt formatCode="General" sourceLinked="1"/>
        <c:tickLblPos val="nextTo"/>
        <c:crossAx val="64055168"/>
        <c:crosses val="autoZero"/>
        <c:crossBetween val="between"/>
      </c:valAx>
    </c:plotArea>
    <c:legend>
      <c:legendPos val="r"/>
      <c:layout>
        <c:manualLayout>
          <c:xMode val="edge"/>
          <c:yMode val="edge"/>
          <c:x val="0.82782261076931818"/>
          <c:y val="0.51627554752377269"/>
          <c:w val="0.14489409141583054"/>
          <c:h val="8.1055548384320816E-2"/>
        </c:manualLayout>
      </c:layout>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style val="8"/>
  <c:chart>
    <c:title>
      <c:tx>
        <c:rich>
          <a:bodyPr/>
          <a:lstStyle/>
          <a:p>
            <a:pPr>
              <a:defRPr/>
            </a:pPr>
            <a:r>
              <a:rPr lang="en-GB"/>
              <a:t>Catholic Receptions per 1000 of Catholic Population </a:t>
            </a:r>
          </a:p>
          <a:p>
            <a:pPr>
              <a:defRPr/>
            </a:pPr>
            <a:r>
              <a:rPr lang="en-GB"/>
              <a:t>in England and Wales (1913-2010)</a:t>
            </a:r>
          </a:p>
        </c:rich>
      </c:tx>
      <c:layout>
        <c:manualLayout>
          <c:xMode val="edge"/>
          <c:yMode val="edge"/>
          <c:x val="0.21125887592662815"/>
          <c:y val="1.9704433497536946E-2"/>
        </c:manualLayout>
      </c:layout>
      <c:spPr>
        <a:noFill/>
        <a:ln w="25400">
          <a:noFill/>
        </a:ln>
      </c:spPr>
    </c:title>
    <c:plotArea>
      <c:layout>
        <c:manualLayout>
          <c:layoutTarget val="inner"/>
          <c:xMode val="edge"/>
          <c:yMode val="edge"/>
          <c:x val="4.2191737364274222E-2"/>
          <c:y val="0.14023540160928161"/>
          <c:w val="0.76959296518530085"/>
          <c:h val="0.78723780217128037"/>
        </c:manualLayout>
      </c:layout>
      <c:lineChart>
        <c:grouping val="standard"/>
        <c:ser>
          <c:idx val="0"/>
          <c:order val="0"/>
          <c:tx>
            <c:v>Catholic Receptions per 1000 of Catholic Population in England and Wales (1913-2010)</c:v>
          </c:tx>
          <c:cat>
            <c:numRef>
              <c:f>'Recapitulation of Statistics'!$A$74:$A$171</c:f>
              <c:numCache>
                <c:formatCode>General</c:formatCode>
                <c:ptCount val="98"/>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numCache>
            </c:numRef>
          </c:cat>
          <c:val>
            <c:numRef>
              <c:f>'Recapitulation of Statistics'!$W$74:$W$171</c:f>
              <c:numCache>
                <c:formatCode>0.00</c:formatCode>
                <c:ptCount val="98"/>
                <c:pt idx="0">
                  <c:v>3.4202259900992455</c:v>
                </c:pt>
                <c:pt idx="1">
                  <c:v>4.7773513145912805</c:v>
                </c:pt>
                <c:pt idx="2">
                  <c:v>4.9675046601843924</c:v>
                </c:pt>
                <c:pt idx="3">
                  <c:v>4.4878085863323767</c:v>
                </c:pt>
                <c:pt idx="4">
                  <c:v>4.7713831296844793</c:v>
                </c:pt>
                <c:pt idx="5">
                  <c:v>4.9436823605295395</c:v>
                </c:pt>
                <c:pt idx="6">
                  <c:v>5.5781336319011103</c:v>
                </c:pt>
                <c:pt idx="7">
                  <c:v>6.5889661833226745</c:v>
                </c:pt>
                <c:pt idx="8">
                  <c:v>6.0150383723319623</c:v>
                </c:pt>
                <c:pt idx="9">
                  <c:v>6.3109584100413727</c:v>
                </c:pt>
                <c:pt idx="10">
                  <c:v>6.4067131298566053</c:v>
                </c:pt>
                <c:pt idx="11">
                  <c:v>6.1859128414643916</c:v>
                </c:pt>
                <c:pt idx="12">
                  <c:v>5.883236370888123</c:v>
                </c:pt>
                <c:pt idx="13">
                  <c:v>5.7347635156636292</c:v>
                </c:pt>
                <c:pt idx="14">
                  <c:v>5.8685902736567659</c:v>
                </c:pt>
                <c:pt idx="15">
                  <c:v>5.7723935697439241</c:v>
                </c:pt>
                <c:pt idx="16">
                  <c:v>5.6002701115787143</c:v>
                </c:pt>
                <c:pt idx="17">
                  <c:v>5.5088742077544541</c:v>
                </c:pt>
                <c:pt idx="18">
                  <c:v>5.5125362380588907</c:v>
                </c:pt>
                <c:pt idx="19">
                  <c:v>5.497403631024361</c:v>
                </c:pt>
                <c:pt idx="20">
                  <c:v>5.4379883987204733</c:v>
                </c:pt>
                <c:pt idx="21">
                  <c:v>5.3562573776894284</c:v>
                </c:pt>
                <c:pt idx="22">
                  <c:v>5.0182735295118679</c:v>
                </c:pt>
                <c:pt idx="23">
                  <c:v>4.5451626574881523</c:v>
                </c:pt>
                <c:pt idx="24">
                  <c:v>4.5254290362505945</c:v>
                </c:pt>
                <c:pt idx="25">
                  <c:v>4.6787979186145776</c:v>
                </c:pt>
                <c:pt idx="26">
                  <c:v>4.4821564199333448</c:v>
                </c:pt>
                <c:pt idx="28">
                  <c:v>3.9399304557328452</c:v>
                </c:pt>
                <c:pt idx="30">
                  <c:v>3.2189202397300423</c:v>
                </c:pt>
                <c:pt idx="31">
                  <c:v>3.6769510563329812</c:v>
                </c:pt>
                <c:pt idx="32">
                  <c:v>4.0815166676904928</c:v>
                </c:pt>
                <c:pt idx="33">
                  <c:v>4.2903369506356643</c:v>
                </c:pt>
                <c:pt idx="34">
                  <c:v>4.3354067768865612</c:v>
                </c:pt>
                <c:pt idx="35">
                  <c:v>4.5566015346887117</c:v>
                </c:pt>
                <c:pt idx="36">
                  <c:v>4.3478425006606516</c:v>
                </c:pt>
                <c:pt idx="37">
                  <c:v>4.0266998360427309</c:v>
                </c:pt>
                <c:pt idx="38">
                  <c:v>4.0447255497052623</c:v>
                </c:pt>
                <c:pt idx="39">
                  <c:v>4.0638545300771751</c:v>
                </c:pt>
                <c:pt idx="40">
                  <c:v>3.9940927703564473</c:v>
                </c:pt>
                <c:pt idx="41">
                  <c:v>4.0545596789006426</c:v>
                </c:pt>
                <c:pt idx="42">
                  <c:v>4.3841535822667899</c:v>
                </c:pt>
                <c:pt idx="43">
                  <c:v>4.4411143010379535</c:v>
                </c:pt>
                <c:pt idx="44">
                  <c:v>4.4292223572296479</c:v>
                </c:pt>
                <c:pt idx="45">
                  <c:v>4.2964403230631172</c:v>
                </c:pt>
                <c:pt idx="46">
                  <c:v>4.6147552958363773</c:v>
                </c:pt>
                <c:pt idx="47">
                  <c:v>4.0757000140706348</c:v>
                </c:pt>
                <c:pt idx="48">
                  <c:v>3.9977436186715556</c:v>
                </c:pt>
                <c:pt idx="49">
                  <c:v>3.6284153005464481</c:v>
                </c:pt>
                <c:pt idx="50">
                  <c:v>3.4155373675030187</c:v>
                </c:pt>
                <c:pt idx="51">
                  <c:v>3.2265482100862295</c:v>
                </c:pt>
                <c:pt idx="52">
                  <c:v>2.6053329963351448</c:v>
                </c:pt>
                <c:pt idx="53">
                  <c:v>2.2798538753891511</c:v>
                </c:pt>
                <c:pt idx="54">
                  <c:v>2.0484635905542929</c:v>
                </c:pt>
                <c:pt idx="55">
                  <c:v>1.7964999074107821</c:v>
                </c:pt>
                <c:pt idx="60">
                  <c:v>1.2991527349204099</c:v>
                </c:pt>
                <c:pt idx="61">
                  <c:v>1.2618479911562543</c:v>
                </c:pt>
                <c:pt idx="62">
                  <c:v>1.2855162772214654</c:v>
                </c:pt>
                <c:pt idx="63">
                  <c:v>1.2859233003419963</c:v>
                </c:pt>
                <c:pt idx="64">
                  <c:v>1.2272849083569199</c:v>
                </c:pt>
                <c:pt idx="65">
                  <c:v>1.3513926288369003</c:v>
                </c:pt>
                <c:pt idx="66">
                  <c:v>1.4758040632588996</c:v>
                </c:pt>
                <c:pt idx="67">
                  <c:v>1.3454938867626016</c:v>
                </c:pt>
                <c:pt idx="68">
                  <c:v>1.3460037592280878</c:v>
                </c:pt>
                <c:pt idx="69">
                  <c:v>1.2651618556862829</c:v>
                </c:pt>
                <c:pt idx="70">
                  <c:v>1.2988512790538727</c:v>
                </c:pt>
                <c:pt idx="71">
                  <c:v>1.2221990009151091</c:v>
                </c:pt>
                <c:pt idx="72">
                  <c:v>1.2386259306920719</c:v>
                </c:pt>
                <c:pt idx="73">
                  <c:v>1.4153831341334693</c:v>
                </c:pt>
                <c:pt idx="74">
                  <c:v>1.2043592280573674</c:v>
                </c:pt>
                <c:pt idx="75">
                  <c:v>1.2940655209700589</c:v>
                </c:pt>
                <c:pt idx="76">
                  <c:v>1.175203891631494</c:v>
                </c:pt>
                <c:pt idx="77">
                  <c:v>1.1786953201499069</c:v>
                </c:pt>
                <c:pt idx="78">
                  <c:v>1.1816363356468613</c:v>
                </c:pt>
                <c:pt idx="79">
                  <c:v>1.209995841296394</c:v>
                </c:pt>
                <c:pt idx="81">
                  <c:v>1.1778394870801341</c:v>
                </c:pt>
                <c:pt idx="82">
                  <c:v>1.4087256991979005</c:v>
                </c:pt>
                <c:pt idx="83">
                  <c:v>1.3925799308637312</c:v>
                </c:pt>
                <c:pt idx="84">
                  <c:v>1.2190920985871565</c:v>
                </c:pt>
                <c:pt idx="85">
                  <c:v>1.2111085916148512</c:v>
                </c:pt>
                <c:pt idx="86">
                  <c:v>1.2095506853719453</c:v>
                </c:pt>
                <c:pt idx="87">
                  <c:v>1.0681862963491422</c:v>
                </c:pt>
                <c:pt idx="88">
                  <c:v>1.083823064373723</c:v>
                </c:pt>
                <c:pt idx="89">
                  <c:v>1.079720471544543</c:v>
                </c:pt>
                <c:pt idx="91">
                  <c:v>0.96696369745483945</c:v>
                </c:pt>
                <c:pt idx="92">
                  <c:v>0.92608156725216917</c:v>
                </c:pt>
                <c:pt idx="93">
                  <c:v>0.99490988757858156</c:v>
                </c:pt>
                <c:pt idx="94">
                  <c:v>1.0198376343423767</c:v>
                </c:pt>
                <c:pt idx="95">
                  <c:v>1.0552492140466252</c:v>
                </c:pt>
                <c:pt idx="96">
                  <c:v>1.2846594232474142</c:v>
                </c:pt>
                <c:pt idx="97">
                  <c:v>1.4399852853285355</c:v>
                </c:pt>
              </c:numCache>
            </c:numRef>
          </c:val>
        </c:ser>
        <c:marker val="1"/>
        <c:axId val="64183680"/>
        <c:axId val="64201856"/>
      </c:lineChart>
      <c:catAx>
        <c:axId val="64183680"/>
        <c:scaling>
          <c:orientation val="minMax"/>
        </c:scaling>
        <c:axPos val="b"/>
        <c:numFmt formatCode="General" sourceLinked="1"/>
        <c:tickLblPos val="nextTo"/>
        <c:crossAx val="64201856"/>
        <c:crosses val="autoZero"/>
        <c:auto val="1"/>
        <c:lblAlgn val="ctr"/>
        <c:lblOffset val="100"/>
      </c:catAx>
      <c:valAx>
        <c:axId val="64201856"/>
        <c:scaling>
          <c:orientation val="minMax"/>
        </c:scaling>
        <c:axPos val="l"/>
        <c:majorGridlines/>
        <c:numFmt formatCode="0.00" sourceLinked="1"/>
        <c:tickLblPos val="nextTo"/>
        <c:crossAx val="64183680"/>
        <c:crosses val="autoZero"/>
        <c:crossBetween val="between"/>
      </c:valAx>
    </c:plotArea>
    <c:legend>
      <c:legendPos val="r"/>
      <c:layout>
        <c:manualLayout>
          <c:xMode val="edge"/>
          <c:yMode val="edge"/>
          <c:x val="0.81332242818089662"/>
          <c:y val="0.50088583754616878"/>
          <c:w val="0.17248060002153789"/>
          <c:h val="0.13610471104904989"/>
        </c:manualLayout>
      </c:layout>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layout/>
      <c:spPr>
        <a:noFill/>
        <a:ln w="25400">
          <a:noFill/>
        </a:ln>
      </c:spPr>
    </c:title>
    <c:plotArea>
      <c:layout>
        <c:manualLayout>
          <c:layoutTarget val="inner"/>
          <c:xMode val="edge"/>
          <c:yMode val="edge"/>
          <c:x val="5.5694790158840636E-2"/>
          <c:y val="0.10915060714686929"/>
          <c:w val="0.72425410081795338"/>
          <c:h val="0.80491783857757082"/>
        </c:manualLayout>
      </c:layout>
      <c:lineChart>
        <c:grouping val="standard"/>
        <c:ser>
          <c:idx val="0"/>
          <c:order val="0"/>
          <c:tx>
            <c:v>No. of priests per 100,000 of Catholic population in England and Wales (1912-2010)</c:v>
          </c:tx>
          <c:cat>
            <c:numRef>
              <c:f>'Recapitulation of Statistics'!$A$73:$A$171</c:f>
              <c:numCache>
                <c:formatCode>General</c:formatCode>
                <c:ptCount val="99"/>
                <c:pt idx="0">
                  <c:v>1912</c:v>
                </c:pt>
                <c:pt idx="1">
                  <c:v>1913</c:v>
                </c:pt>
                <c:pt idx="2">
                  <c:v>1914</c:v>
                </c:pt>
                <c:pt idx="3">
                  <c:v>1915</c:v>
                </c:pt>
                <c:pt idx="4">
                  <c:v>1916</c:v>
                </c:pt>
                <c:pt idx="5">
                  <c:v>1917</c:v>
                </c:pt>
                <c:pt idx="6">
                  <c:v>1918</c:v>
                </c:pt>
                <c:pt idx="7">
                  <c:v>1919</c:v>
                </c:pt>
                <c:pt idx="8">
                  <c:v>1920</c:v>
                </c:pt>
                <c:pt idx="9">
                  <c:v>1921</c:v>
                </c:pt>
                <c:pt idx="10">
                  <c:v>1922</c:v>
                </c:pt>
                <c:pt idx="11">
                  <c:v>1923</c:v>
                </c:pt>
                <c:pt idx="12">
                  <c:v>1924</c:v>
                </c:pt>
                <c:pt idx="13">
                  <c:v>1925</c:v>
                </c:pt>
                <c:pt idx="14">
                  <c:v>1926</c:v>
                </c:pt>
                <c:pt idx="15">
                  <c:v>1927</c:v>
                </c:pt>
                <c:pt idx="16">
                  <c:v>1928</c:v>
                </c:pt>
                <c:pt idx="17">
                  <c:v>1929</c:v>
                </c:pt>
                <c:pt idx="18">
                  <c:v>1930</c:v>
                </c:pt>
                <c:pt idx="19">
                  <c:v>1931</c:v>
                </c:pt>
                <c:pt idx="20">
                  <c:v>1932</c:v>
                </c:pt>
                <c:pt idx="21">
                  <c:v>1933</c:v>
                </c:pt>
                <c:pt idx="22">
                  <c:v>1934</c:v>
                </c:pt>
                <c:pt idx="23">
                  <c:v>1935</c:v>
                </c:pt>
                <c:pt idx="24">
                  <c:v>1936</c:v>
                </c:pt>
                <c:pt idx="25">
                  <c:v>1937</c:v>
                </c:pt>
                <c:pt idx="26">
                  <c:v>1938</c:v>
                </c:pt>
                <c:pt idx="27">
                  <c:v>1939</c:v>
                </c:pt>
                <c:pt idx="28">
                  <c:v>1940</c:v>
                </c:pt>
                <c:pt idx="29">
                  <c:v>1941</c:v>
                </c:pt>
                <c:pt idx="30">
                  <c:v>1942</c:v>
                </c:pt>
                <c:pt idx="31">
                  <c:v>1943</c:v>
                </c:pt>
                <c:pt idx="32">
                  <c:v>1944</c:v>
                </c:pt>
                <c:pt idx="33">
                  <c:v>1945</c:v>
                </c:pt>
                <c:pt idx="34">
                  <c:v>1946</c:v>
                </c:pt>
                <c:pt idx="35">
                  <c:v>1947</c:v>
                </c:pt>
                <c:pt idx="36">
                  <c:v>1948</c:v>
                </c:pt>
                <c:pt idx="37">
                  <c:v>1949</c:v>
                </c:pt>
                <c:pt idx="38">
                  <c:v>1950</c:v>
                </c:pt>
                <c:pt idx="39">
                  <c:v>1951</c:v>
                </c:pt>
                <c:pt idx="40">
                  <c:v>1952</c:v>
                </c:pt>
                <c:pt idx="41">
                  <c:v>1953</c:v>
                </c:pt>
                <c:pt idx="42">
                  <c:v>1954</c:v>
                </c:pt>
                <c:pt idx="43">
                  <c:v>1955</c:v>
                </c:pt>
                <c:pt idx="44">
                  <c:v>1956</c:v>
                </c:pt>
                <c:pt idx="45">
                  <c:v>1957</c:v>
                </c:pt>
                <c:pt idx="46">
                  <c:v>1958</c:v>
                </c:pt>
                <c:pt idx="47">
                  <c:v>1959</c:v>
                </c:pt>
                <c:pt idx="48">
                  <c:v>1960</c:v>
                </c:pt>
                <c:pt idx="49">
                  <c:v>1961</c:v>
                </c:pt>
                <c:pt idx="50">
                  <c:v>1962</c:v>
                </c:pt>
                <c:pt idx="51">
                  <c:v>1963</c:v>
                </c:pt>
                <c:pt idx="52">
                  <c:v>1964</c:v>
                </c:pt>
                <c:pt idx="53">
                  <c:v>1965</c:v>
                </c:pt>
                <c:pt idx="54">
                  <c:v>1966</c:v>
                </c:pt>
                <c:pt idx="55">
                  <c:v>1967</c:v>
                </c:pt>
                <c:pt idx="56">
                  <c:v>1968</c:v>
                </c:pt>
                <c:pt idx="57">
                  <c:v>1969</c:v>
                </c:pt>
                <c:pt idx="58">
                  <c:v>1970</c:v>
                </c:pt>
                <c:pt idx="59">
                  <c:v>1971</c:v>
                </c:pt>
                <c:pt idx="60">
                  <c:v>1972</c:v>
                </c:pt>
                <c:pt idx="61">
                  <c:v>1973</c:v>
                </c:pt>
                <c:pt idx="62">
                  <c:v>1974</c:v>
                </c:pt>
                <c:pt idx="63">
                  <c:v>1975</c:v>
                </c:pt>
                <c:pt idx="64">
                  <c:v>1976</c:v>
                </c:pt>
                <c:pt idx="65">
                  <c:v>1977</c:v>
                </c:pt>
                <c:pt idx="66">
                  <c:v>1978</c:v>
                </c:pt>
                <c:pt idx="67">
                  <c:v>1979</c:v>
                </c:pt>
                <c:pt idx="68">
                  <c:v>1980</c:v>
                </c:pt>
                <c:pt idx="69">
                  <c:v>1981</c:v>
                </c:pt>
                <c:pt idx="70">
                  <c:v>1982</c:v>
                </c:pt>
                <c:pt idx="71">
                  <c:v>1983</c:v>
                </c:pt>
                <c:pt idx="72">
                  <c:v>1984</c:v>
                </c:pt>
                <c:pt idx="73">
                  <c:v>1985</c:v>
                </c:pt>
                <c:pt idx="74">
                  <c:v>1986</c:v>
                </c:pt>
                <c:pt idx="75">
                  <c:v>1987</c:v>
                </c:pt>
                <c:pt idx="76">
                  <c:v>1988</c:v>
                </c:pt>
                <c:pt idx="77">
                  <c:v>1989</c:v>
                </c:pt>
                <c:pt idx="78">
                  <c:v>1990</c:v>
                </c:pt>
                <c:pt idx="79">
                  <c:v>1991</c:v>
                </c:pt>
                <c:pt idx="80">
                  <c:v>1992</c:v>
                </c:pt>
                <c:pt idx="81">
                  <c:v>1993</c:v>
                </c:pt>
                <c:pt idx="82">
                  <c:v>1994</c:v>
                </c:pt>
                <c:pt idx="83">
                  <c:v>1995</c:v>
                </c:pt>
                <c:pt idx="84">
                  <c:v>1996</c:v>
                </c:pt>
                <c:pt idx="85">
                  <c:v>1997</c:v>
                </c:pt>
                <c:pt idx="86">
                  <c:v>1998</c:v>
                </c:pt>
                <c:pt idx="87">
                  <c:v>1999</c:v>
                </c:pt>
                <c:pt idx="88">
                  <c:v>2000</c:v>
                </c:pt>
                <c:pt idx="89">
                  <c:v>2001</c:v>
                </c:pt>
                <c:pt idx="90">
                  <c:v>2002</c:v>
                </c:pt>
                <c:pt idx="91">
                  <c:v>2003</c:v>
                </c:pt>
                <c:pt idx="92">
                  <c:v>2004</c:v>
                </c:pt>
                <c:pt idx="93">
                  <c:v>2005</c:v>
                </c:pt>
                <c:pt idx="94">
                  <c:v>2006</c:v>
                </c:pt>
                <c:pt idx="95">
                  <c:v>2007</c:v>
                </c:pt>
                <c:pt idx="96">
                  <c:v>2008</c:v>
                </c:pt>
                <c:pt idx="97">
                  <c:v>2009</c:v>
                </c:pt>
                <c:pt idx="98">
                  <c:v>2010</c:v>
                </c:pt>
              </c:numCache>
            </c:numRef>
          </c:cat>
          <c:val>
            <c:numRef>
              <c:f>'Recapitulation of Statistics'!$K$73:$K$171</c:f>
              <c:numCache>
                <c:formatCode>0.00</c:formatCode>
                <c:ptCount val="99"/>
                <c:pt idx="0">
                  <c:v>214.05012052170673</c:v>
                </c:pt>
                <c:pt idx="1">
                  <c:v>184.34180169354508</c:v>
                </c:pt>
                <c:pt idx="2">
                  <c:v>210.73439217009357</c:v>
                </c:pt>
                <c:pt idx="3">
                  <c:v>206.40042849832022</c:v>
                </c:pt>
                <c:pt idx="4">
                  <c:v>204.03929168538565</c:v>
                </c:pt>
                <c:pt idx="5">
                  <c:v>209.09853768588448</c:v>
                </c:pt>
                <c:pt idx="6">
                  <c:v>205.05881784431915</c:v>
                </c:pt>
                <c:pt idx="7">
                  <c:v>206.91547431778193</c:v>
                </c:pt>
                <c:pt idx="8">
                  <c:v>207.20708962528877</c:v>
                </c:pt>
                <c:pt idx="9">
                  <c:v>205.07341907907437</c:v>
                </c:pt>
                <c:pt idx="10">
                  <c:v>200.17428134380785</c:v>
                </c:pt>
                <c:pt idx="11">
                  <c:v>200.42257470159419</c:v>
                </c:pt>
                <c:pt idx="12">
                  <c:v>200.42257470159419</c:v>
                </c:pt>
                <c:pt idx="13">
                  <c:v>198.48782901782747</c:v>
                </c:pt>
                <c:pt idx="14">
                  <c:v>200.52579272800261</c:v>
                </c:pt>
                <c:pt idx="15">
                  <c:v>200.64595838238014</c:v>
                </c:pt>
                <c:pt idx="16">
                  <c:v>194.09276794483284</c:v>
                </c:pt>
                <c:pt idx="17">
                  <c:v>199.89369922073922</c:v>
                </c:pt>
                <c:pt idx="18">
                  <c:v>201.17967161039843</c:v>
                </c:pt>
                <c:pt idx="19">
                  <c:v>203.24134592547335</c:v>
                </c:pt>
                <c:pt idx="20">
                  <c:v>204.94471056089353</c:v>
                </c:pt>
                <c:pt idx="21">
                  <c:v>210.19522583289526</c:v>
                </c:pt>
                <c:pt idx="22">
                  <c:v>213.66227406168954</c:v>
                </c:pt>
                <c:pt idx="23">
                  <c:v>214.63803849612063</c:v>
                </c:pt>
                <c:pt idx="24">
                  <c:v>219.14559332845297</c:v>
                </c:pt>
                <c:pt idx="25">
                  <c:v>225.40044162341005</c:v>
                </c:pt>
                <c:pt idx="26">
                  <c:v>232.14019540089706</c:v>
                </c:pt>
                <c:pt idx="27">
                  <c:v>237.53829157677936</c:v>
                </c:pt>
                <c:pt idx="28">
                  <c:v>240.73204483026583</c:v>
                </c:pt>
                <c:pt idx="29">
                  <c:v>241.88049554225722</c:v>
                </c:pt>
                <c:pt idx="31">
                  <c:v>233.3223830457045</c:v>
                </c:pt>
                <c:pt idx="32">
                  <c:v>261.37464514176202</c:v>
                </c:pt>
                <c:pt idx="33">
                  <c:v>261.4728144746536</c:v>
                </c:pt>
                <c:pt idx="34">
                  <c:v>260.65773850431475</c:v>
                </c:pt>
                <c:pt idx="35">
                  <c:v>268.12899001473238</c:v>
                </c:pt>
                <c:pt idx="36">
                  <c:v>261.45083458587135</c:v>
                </c:pt>
                <c:pt idx="37">
                  <c:v>250.78334402959717</c:v>
                </c:pt>
                <c:pt idx="38">
                  <c:v>246.06391005354669</c:v>
                </c:pt>
                <c:pt idx="39">
                  <c:v>239.55029488043135</c:v>
                </c:pt>
                <c:pt idx="40">
                  <c:v>235.54286922507666</c:v>
                </c:pt>
                <c:pt idx="41">
                  <c:v>228.26743639658991</c:v>
                </c:pt>
                <c:pt idx="42">
                  <c:v>236.43661349025476</c:v>
                </c:pt>
                <c:pt idx="43">
                  <c:v>232.22060957910014</c:v>
                </c:pt>
                <c:pt idx="44">
                  <c:v>222.10303814241095</c:v>
                </c:pt>
                <c:pt idx="45">
                  <c:v>219.16767922235721</c:v>
                </c:pt>
                <c:pt idx="46">
                  <c:v>226.77236015554891</c:v>
                </c:pt>
                <c:pt idx="47">
                  <c:v>215.22279035792548</c:v>
                </c:pt>
                <c:pt idx="48">
                  <c:v>210.07457436330381</c:v>
                </c:pt>
                <c:pt idx="49">
                  <c:v>212.94598787195036</c:v>
                </c:pt>
                <c:pt idx="50">
                  <c:v>207.40437158469945</c:v>
                </c:pt>
                <c:pt idx="51">
                  <c:v>207.00389105058366</c:v>
                </c:pt>
                <c:pt idx="52">
                  <c:v>204.02403971779461</c:v>
                </c:pt>
                <c:pt idx="53">
                  <c:v>199.34285353216228</c:v>
                </c:pt>
                <c:pt idx="54">
                  <c:v>195.24107686289506</c:v>
                </c:pt>
                <c:pt idx="55">
                  <c:v>190.71732042288312</c:v>
                </c:pt>
                <c:pt idx="56">
                  <c:v>189.58162149283174</c:v>
                </c:pt>
                <c:pt idx="57">
                  <c:v>184.80380824227879</c:v>
                </c:pt>
                <c:pt idx="61">
                  <c:v>182.61446234690291</c:v>
                </c:pt>
                <c:pt idx="62">
                  <c:v>180.40126429818142</c:v>
                </c:pt>
                <c:pt idx="63">
                  <c:v>178.41625352200339</c:v>
                </c:pt>
                <c:pt idx="64">
                  <c:v>171.46441031521857</c:v>
                </c:pt>
                <c:pt idx="65">
                  <c:v>167.75836876821211</c:v>
                </c:pt>
                <c:pt idx="66">
                  <c:v>171.48344394882511</c:v>
                </c:pt>
                <c:pt idx="67">
                  <c:v>163.8334419238287</c:v>
                </c:pt>
                <c:pt idx="68">
                  <c:v>163.2368166959435</c:v>
                </c:pt>
                <c:pt idx="69">
                  <c:v>164.89779084872455</c:v>
                </c:pt>
                <c:pt idx="70">
                  <c:v>163.85497464405756</c:v>
                </c:pt>
                <c:pt idx="71">
                  <c:v>163.04578385945726</c:v>
                </c:pt>
                <c:pt idx="72">
                  <c:v>161.50656049316368</c:v>
                </c:pt>
                <c:pt idx="73">
                  <c:v>159.62188763455475</c:v>
                </c:pt>
                <c:pt idx="74">
                  <c:v>154.24077528391672</c:v>
                </c:pt>
                <c:pt idx="75">
                  <c:v>149.47022603048961</c:v>
                </c:pt>
                <c:pt idx="76">
                  <c:v>148.53078701198513</c:v>
                </c:pt>
                <c:pt idx="77">
                  <c:v>143.48957393887088</c:v>
                </c:pt>
                <c:pt idx="78">
                  <c:v>145.41500294499639</c:v>
                </c:pt>
                <c:pt idx="79">
                  <c:v>145.23299185141698</c:v>
                </c:pt>
                <c:pt idx="80">
                  <c:v>145.08735613922778</c:v>
                </c:pt>
                <c:pt idx="81">
                  <c:v>132.89526788138303</c:v>
                </c:pt>
                <c:pt idx="82">
                  <c:v>147.76243353692871</c:v>
                </c:pt>
                <c:pt idx="83">
                  <c:v>146.00346448898787</c:v>
                </c:pt>
                <c:pt idx="84">
                  <c:v>143.52678530881533</c:v>
                </c:pt>
                <c:pt idx="85">
                  <c:v>151.87745932486877</c:v>
                </c:pt>
                <c:pt idx="86">
                  <c:v>154.09769545655263</c:v>
                </c:pt>
                <c:pt idx="87">
                  <c:v>150.24323375998915</c:v>
                </c:pt>
                <c:pt idx="88">
                  <c:v>150.30317854581068</c:v>
                </c:pt>
                <c:pt idx="89">
                  <c:v>147.23360388213189</c:v>
                </c:pt>
                <c:pt idx="90">
                  <c:v>150.74644280577343</c:v>
                </c:pt>
                <c:pt idx="92">
                  <c:v>142.38966688465973</c:v>
                </c:pt>
                <c:pt idx="93">
                  <c:v>138.12619040420836</c:v>
                </c:pt>
                <c:pt idx="94">
                  <c:v>138.65130229285697</c:v>
                </c:pt>
                <c:pt idx="95">
                  <c:v>135.44906537739044</c:v>
                </c:pt>
                <c:pt idx="96">
                  <c:v>134.95523868083723</c:v>
                </c:pt>
                <c:pt idx="97">
                  <c:v>134.51341473835132</c:v>
                </c:pt>
                <c:pt idx="98">
                  <c:v>135.17369187289557</c:v>
                </c:pt>
              </c:numCache>
            </c:numRef>
          </c:val>
        </c:ser>
        <c:marker val="1"/>
        <c:axId val="63022976"/>
        <c:axId val="63024512"/>
      </c:lineChart>
      <c:catAx>
        <c:axId val="63022976"/>
        <c:scaling>
          <c:orientation val="minMax"/>
        </c:scaling>
        <c:axPos val="b"/>
        <c:numFmt formatCode="General" sourceLinked="1"/>
        <c:tickLblPos val="nextTo"/>
        <c:crossAx val="63024512"/>
        <c:crosses val="autoZero"/>
        <c:auto val="1"/>
        <c:lblAlgn val="ctr"/>
        <c:lblOffset val="100"/>
      </c:catAx>
      <c:valAx>
        <c:axId val="63024512"/>
        <c:scaling>
          <c:orientation val="minMax"/>
        </c:scaling>
        <c:axPos val="l"/>
        <c:majorGridlines/>
        <c:numFmt formatCode="0.00" sourceLinked="1"/>
        <c:tickLblPos val="nextTo"/>
        <c:crossAx val="63022976"/>
        <c:crosses val="autoZero"/>
        <c:crossBetween val="between"/>
      </c:valAx>
    </c:plotArea>
    <c:legend>
      <c:legendPos val="r"/>
      <c:layout>
        <c:manualLayout>
          <c:xMode val="edge"/>
          <c:yMode val="edge"/>
          <c:x val="0.79917816867504754"/>
          <c:y val="0.50000040850924765"/>
          <c:w val="0.17328201266192095"/>
          <c:h val="0.1556420233463035"/>
        </c:manualLayout>
      </c:layout>
    </c:legend>
    <c:plotVisOnly val="1"/>
    <c:dispBlanksAs val="gap"/>
  </c:chart>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Catholic Ordinations (1847-2011)</a:t>
            </a:r>
          </a:p>
        </c:rich>
      </c:tx>
      <c:layout/>
      <c:spPr>
        <a:noFill/>
        <a:ln w="25400">
          <a:noFill/>
        </a:ln>
      </c:spPr>
    </c:title>
    <c:plotArea>
      <c:layout>
        <c:manualLayout>
          <c:layoutTarget val="inner"/>
          <c:xMode val="edge"/>
          <c:yMode val="edge"/>
          <c:x val="3.5234913762204521E-2"/>
          <c:y val="9.555197142707765E-2"/>
          <c:w val="0.78211926649035668"/>
          <c:h val="0.72048394280204264"/>
        </c:manualLayout>
      </c:layout>
      <c:lineChart>
        <c:grouping val="standard"/>
        <c:ser>
          <c:idx val="0"/>
          <c:order val="0"/>
          <c:tx>
            <c:v>Catholic Ordinations (1847-2011)</c:v>
          </c:tx>
          <c:cat>
            <c:numRef>
              <c:f>'Recapitulation of Statistics'!$A$9:$A$172</c:f>
              <c:numCache>
                <c:formatCode>General</c:formatCode>
                <c:ptCount val="164"/>
                <c:pt idx="0">
                  <c:v>1847</c:v>
                </c:pt>
                <c:pt idx="1">
                  <c:v>1848</c:v>
                </c:pt>
                <c:pt idx="2">
                  <c:v>1849</c:v>
                </c:pt>
                <c:pt idx="3">
                  <c:v>1850</c:v>
                </c:pt>
                <c:pt idx="4">
                  <c:v>1851</c:v>
                </c:pt>
                <c:pt idx="5">
                  <c:v>1852</c:v>
                </c:pt>
                <c:pt idx="6">
                  <c:v>1853</c:v>
                </c:pt>
                <c:pt idx="7">
                  <c:v>1854</c:v>
                </c:pt>
                <c:pt idx="8">
                  <c:v>1855</c:v>
                </c:pt>
                <c:pt idx="9">
                  <c:v>1856</c:v>
                </c:pt>
                <c:pt idx="10">
                  <c:v>1857</c:v>
                </c:pt>
                <c:pt idx="11">
                  <c:v>1858</c:v>
                </c:pt>
                <c:pt idx="12">
                  <c:v>1859</c:v>
                </c:pt>
                <c:pt idx="13">
                  <c:v>1860</c:v>
                </c:pt>
                <c:pt idx="14">
                  <c:v>1861</c:v>
                </c:pt>
                <c:pt idx="15">
                  <c:v>1862</c:v>
                </c:pt>
                <c:pt idx="16">
                  <c:v>1863</c:v>
                </c:pt>
                <c:pt idx="17">
                  <c:v>1864</c:v>
                </c:pt>
                <c:pt idx="18">
                  <c:v>1865</c:v>
                </c:pt>
                <c:pt idx="19">
                  <c:v>1867</c:v>
                </c:pt>
                <c:pt idx="20">
                  <c:v>1868</c:v>
                </c:pt>
                <c:pt idx="21">
                  <c:v>1869</c:v>
                </c:pt>
                <c:pt idx="22">
                  <c:v>1870</c:v>
                </c:pt>
                <c:pt idx="23">
                  <c:v>1871</c:v>
                </c:pt>
                <c:pt idx="24">
                  <c:v>1872</c:v>
                </c:pt>
                <c:pt idx="25">
                  <c:v>1873</c:v>
                </c:pt>
                <c:pt idx="26">
                  <c:v>1874</c:v>
                </c:pt>
                <c:pt idx="27">
                  <c:v>1875</c:v>
                </c:pt>
                <c:pt idx="28">
                  <c:v>1876</c:v>
                </c:pt>
                <c:pt idx="29">
                  <c:v>1877</c:v>
                </c:pt>
                <c:pt idx="30">
                  <c:v>1878</c:v>
                </c:pt>
                <c:pt idx="31">
                  <c:v>1879</c:v>
                </c:pt>
                <c:pt idx="32">
                  <c:v>1880</c:v>
                </c:pt>
                <c:pt idx="33">
                  <c:v>1881</c:v>
                </c:pt>
                <c:pt idx="34">
                  <c:v>1882</c:v>
                </c:pt>
                <c:pt idx="35">
                  <c:v>1883</c:v>
                </c:pt>
                <c:pt idx="36">
                  <c:v>1884</c:v>
                </c:pt>
                <c:pt idx="37">
                  <c:v>1885</c:v>
                </c:pt>
                <c:pt idx="38">
                  <c:v>1886</c:v>
                </c:pt>
                <c:pt idx="39">
                  <c:v>1887</c:v>
                </c:pt>
                <c:pt idx="40">
                  <c:v>1888</c:v>
                </c:pt>
                <c:pt idx="41">
                  <c:v>1889</c:v>
                </c:pt>
                <c:pt idx="42">
                  <c:v>1890</c:v>
                </c:pt>
                <c:pt idx="43">
                  <c:v>1891</c:v>
                </c:pt>
                <c:pt idx="44">
                  <c:v>1892</c:v>
                </c:pt>
                <c:pt idx="45">
                  <c:v>1893</c:v>
                </c:pt>
                <c:pt idx="46">
                  <c:v>1894</c:v>
                </c:pt>
                <c:pt idx="47">
                  <c:v>1895</c:v>
                </c:pt>
                <c:pt idx="48">
                  <c:v>1896</c:v>
                </c:pt>
                <c:pt idx="49">
                  <c:v>1897</c:v>
                </c:pt>
                <c:pt idx="50">
                  <c:v>1898</c:v>
                </c:pt>
                <c:pt idx="51">
                  <c:v>1899</c:v>
                </c:pt>
                <c:pt idx="52">
                  <c:v>1900</c:v>
                </c:pt>
                <c:pt idx="53">
                  <c:v>1901</c:v>
                </c:pt>
                <c:pt idx="54">
                  <c:v>1902</c:v>
                </c:pt>
                <c:pt idx="55">
                  <c:v>1903</c:v>
                </c:pt>
                <c:pt idx="56">
                  <c:v>1904</c:v>
                </c:pt>
                <c:pt idx="57">
                  <c:v>1905</c:v>
                </c:pt>
                <c:pt idx="58">
                  <c:v>1906</c:v>
                </c:pt>
                <c:pt idx="59">
                  <c:v>1907</c:v>
                </c:pt>
                <c:pt idx="60">
                  <c:v>1908</c:v>
                </c:pt>
                <c:pt idx="61">
                  <c:v>1909</c:v>
                </c:pt>
                <c:pt idx="62">
                  <c:v>1910</c:v>
                </c:pt>
                <c:pt idx="63">
                  <c:v>1911</c:v>
                </c:pt>
                <c:pt idx="64">
                  <c:v>1912</c:v>
                </c:pt>
                <c:pt idx="65">
                  <c:v>1913</c:v>
                </c:pt>
                <c:pt idx="66">
                  <c:v>1914</c:v>
                </c:pt>
                <c:pt idx="67">
                  <c:v>1915</c:v>
                </c:pt>
                <c:pt idx="68">
                  <c:v>1916</c:v>
                </c:pt>
                <c:pt idx="69">
                  <c:v>1917</c:v>
                </c:pt>
                <c:pt idx="70">
                  <c:v>1918</c:v>
                </c:pt>
                <c:pt idx="71">
                  <c:v>1919</c:v>
                </c:pt>
                <c:pt idx="72">
                  <c:v>1920</c:v>
                </c:pt>
                <c:pt idx="73">
                  <c:v>1921</c:v>
                </c:pt>
                <c:pt idx="74">
                  <c:v>1922</c:v>
                </c:pt>
                <c:pt idx="75">
                  <c:v>1923</c:v>
                </c:pt>
                <c:pt idx="76">
                  <c:v>1924</c:v>
                </c:pt>
                <c:pt idx="77">
                  <c:v>1925</c:v>
                </c:pt>
                <c:pt idx="78">
                  <c:v>1926</c:v>
                </c:pt>
                <c:pt idx="79">
                  <c:v>1927</c:v>
                </c:pt>
                <c:pt idx="80">
                  <c:v>1928</c:v>
                </c:pt>
                <c:pt idx="81">
                  <c:v>1929</c:v>
                </c:pt>
                <c:pt idx="82">
                  <c:v>1930</c:v>
                </c:pt>
                <c:pt idx="83">
                  <c:v>1931</c:v>
                </c:pt>
                <c:pt idx="84">
                  <c:v>1932</c:v>
                </c:pt>
                <c:pt idx="85">
                  <c:v>1933</c:v>
                </c:pt>
                <c:pt idx="86">
                  <c:v>1934</c:v>
                </c:pt>
                <c:pt idx="87">
                  <c:v>1935</c:v>
                </c:pt>
                <c:pt idx="88">
                  <c:v>1936</c:v>
                </c:pt>
                <c:pt idx="89">
                  <c:v>1937</c:v>
                </c:pt>
                <c:pt idx="90">
                  <c:v>1938</c:v>
                </c:pt>
                <c:pt idx="91">
                  <c:v>1939</c:v>
                </c:pt>
                <c:pt idx="92">
                  <c:v>1940</c:v>
                </c:pt>
                <c:pt idx="93">
                  <c:v>1941</c:v>
                </c:pt>
                <c:pt idx="94">
                  <c:v>1942</c:v>
                </c:pt>
                <c:pt idx="95">
                  <c:v>1943</c:v>
                </c:pt>
                <c:pt idx="96">
                  <c:v>1944</c:v>
                </c:pt>
                <c:pt idx="97">
                  <c:v>1945</c:v>
                </c:pt>
                <c:pt idx="98">
                  <c:v>1946</c:v>
                </c:pt>
                <c:pt idx="99">
                  <c:v>1947</c:v>
                </c:pt>
                <c:pt idx="100">
                  <c:v>1948</c:v>
                </c:pt>
                <c:pt idx="101">
                  <c:v>1949</c:v>
                </c:pt>
                <c:pt idx="102">
                  <c:v>1950</c:v>
                </c:pt>
                <c:pt idx="103">
                  <c:v>1951</c:v>
                </c:pt>
                <c:pt idx="104">
                  <c:v>1952</c:v>
                </c:pt>
                <c:pt idx="105">
                  <c:v>1953</c:v>
                </c:pt>
                <c:pt idx="106">
                  <c:v>1954</c:v>
                </c:pt>
                <c:pt idx="107">
                  <c:v>1955</c:v>
                </c:pt>
                <c:pt idx="108">
                  <c:v>1956</c:v>
                </c:pt>
                <c:pt idx="109">
                  <c:v>1957</c:v>
                </c:pt>
                <c:pt idx="110">
                  <c:v>1958</c:v>
                </c:pt>
                <c:pt idx="111">
                  <c:v>1959</c:v>
                </c:pt>
                <c:pt idx="112">
                  <c:v>1960</c:v>
                </c:pt>
                <c:pt idx="113">
                  <c:v>1961</c:v>
                </c:pt>
                <c:pt idx="114">
                  <c:v>1962</c:v>
                </c:pt>
                <c:pt idx="115">
                  <c:v>1963</c:v>
                </c:pt>
                <c:pt idx="116">
                  <c:v>1964</c:v>
                </c:pt>
                <c:pt idx="117">
                  <c:v>1965</c:v>
                </c:pt>
                <c:pt idx="118">
                  <c:v>1966</c:v>
                </c:pt>
                <c:pt idx="119">
                  <c:v>1967</c:v>
                </c:pt>
                <c:pt idx="120">
                  <c:v>1968</c:v>
                </c:pt>
                <c:pt idx="121">
                  <c:v>1969</c:v>
                </c:pt>
                <c:pt idx="122">
                  <c:v>1970</c:v>
                </c:pt>
                <c:pt idx="123">
                  <c:v>1971</c:v>
                </c:pt>
                <c:pt idx="124">
                  <c:v>1972</c:v>
                </c:pt>
                <c:pt idx="125">
                  <c:v>1973</c:v>
                </c:pt>
                <c:pt idx="126">
                  <c:v>1974</c:v>
                </c:pt>
                <c:pt idx="127">
                  <c:v>1975</c:v>
                </c:pt>
                <c:pt idx="128">
                  <c:v>1976</c:v>
                </c:pt>
                <c:pt idx="129">
                  <c:v>1977</c:v>
                </c:pt>
                <c:pt idx="130">
                  <c:v>1978</c:v>
                </c:pt>
                <c:pt idx="131">
                  <c:v>1979</c:v>
                </c:pt>
                <c:pt idx="132">
                  <c:v>1980</c:v>
                </c:pt>
                <c:pt idx="133">
                  <c:v>1981</c:v>
                </c:pt>
                <c:pt idx="134">
                  <c:v>1982</c:v>
                </c:pt>
                <c:pt idx="135">
                  <c:v>1983</c:v>
                </c:pt>
                <c:pt idx="136">
                  <c:v>1984</c:v>
                </c:pt>
                <c:pt idx="137">
                  <c:v>1985</c:v>
                </c:pt>
                <c:pt idx="138">
                  <c:v>1986</c:v>
                </c:pt>
                <c:pt idx="139">
                  <c:v>1987</c:v>
                </c:pt>
                <c:pt idx="140">
                  <c:v>1988</c:v>
                </c:pt>
                <c:pt idx="141">
                  <c:v>1989</c:v>
                </c:pt>
                <c:pt idx="142">
                  <c:v>1990</c:v>
                </c:pt>
                <c:pt idx="143">
                  <c:v>1991</c:v>
                </c:pt>
                <c:pt idx="144">
                  <c:v>1992</c:v>
                </c:pt>
                <c:pt idx="145">
                  <c:v>1993</c:v>
                </c:pt>
                <c:pt idx="146">
                  <c:v>1994</c:v>
                </c:pt>
                <c:pt idx="147">
                  <c:v>1995</c:v>
                </c:pt>
                <c:pt idx="148">
                  <c:v>1996</c:v>
                </c:pt>
                <c:pt idx="149">
                  <c:v>1997</c:v>
                </c:pt>
                <c:pt idx="150">
                  <c:v>1998</c:v>
                </c:pt>
                <c:pt idx="151">
                  <c:v>1999</c:v>
                </c:pt>
                <c:pt idx="152">
                  <c:v>2000</c:v>
                </c:pt>
                <c:pt idx="153">
                  <c:v>2001</c:v>
                </c:pt>
                <c:pt idx="154">
                  <c:v>2002</c:v>
                </c:pt>
                <c:pt idx="155">
                  <c:v>2003</c:v>
                </c:pt>
                <c:pt idx="156">
                  <c:v>2004</c:v>
                </c:pt>
                <c:pt idx="157">
                  <c:v>2005</c:v>
                </c:pt>
                <c:pt idx="158">
                  <c:v>2006</c:v>
                </c:pt>
                <c:pt idx="159">
                  <c:v>2007</c:v>
                </c:pt>
                <c:pt idx="160">
                  <c:v>2008</c:v>
                </c:pt>
                <c:pt idx="161">
                  <c:v>2009</c:v>
                </c:pt>
                <c:pt idx="162">
                  <c:v>2010</c:v>
                </c:pt>
                <c:pt idx="163">
                  <c:v>2011</c:v>
                </c:pt>
              </c:numCache>
            </c:numRef>
          </c:cat>
          <c:val>
            <c:numRef>
              <c:f>'Recapitulation of Statistics'!$N$9:$N$172</c:f>
              <c:numCache>
                <c:formatCode>General</c:formatCode>
                <c:ptCount val="164"/>
                <c:pt idx="0">
                  <c:v>8</c:v>
                </c:pt>
                <c:pt idx="1">
                  <c:v>15</c:v>
                </c:pt>
                <c:pt idx="2">
                  <c:v>24</c:v>
                </c:pt>
                <c:pt idx="3">
                  <c:v>38</c:v>
                </c:pt>
                <c:pt idx="4">
                  <c:v>18</c:v>
                </c:pt>
                <c:pt idx="6">
                  <c:v>20</c:v>
                </c:pt>
                <c:pt idx="7">
                  <c:v>26</c:v>
                </c:pt>
                <c:pt idx="8">
                  <c:v>24</c:v>
                </c:pt>
                <c:pt idx="9">
                  <c:v>35</c:v>
                </c:pt>
                <c:pt idx="10">
                  <c:v>41</c:v>
                </c:pt>
                <c:pt idx="11">
                  <c:v>25</c:v>
                </c:pt>
                <c:pt idx="12">
                  <c:v>28</c:v>
                </c:pt>
                <c:pt idx="13">
                  <c:v>37</c:v>
                </c:pt>
                <c:pt idx="14">
                  <c:v>37</c:v>
                </c:pt>
                <c:pt idx="15">
                  <c:v>57</c:v>
                </c:pt>
                <c:pt idx="16">
                  <c:v>64</c:v>
                </c:pt>
                <c:pt idx="17">
                  <c:v>52</c:v>
                </c:pt>
                <c:pt idx="18">
                  <c:v>60</c:v>
                </c:pt>
                <c:pt idx="19">
                  <c:v>51</c:v>
                </c:pt>
                <c:pt idx="20">
                  <c:v>72</c:v>
                </c:pt>
                <c:pt idx="21">
                  <c:v>69</c:v>
                </c:pt>
                <c:pt idx="22">
                  <c:v>44</c:v>
                </c:pt>
                <c:pt idx="23">
                  <c:v>71</c:v>
                </c:pt>
                <c:pt idx="24">
                  <c:v>75</c:v>
                </c:pt>
                <c:pt idx="25">
                  <c:v>60</c:v>
                </c:pt>
                <c:pt idx="26">
                  <c:v>60</c:v>
                </c:pt>
                <c:pt idx="27">
                  <c:v>84</c:v>
                </c:pt>
                <c:pt idx="28">
                  <c:v>68</c:v>
                </c:pt>
                <c:pt idx="29">
                  <c:v>78</c:v>
                </c:pt>
                <c:pt idx="30">
                  <c:v>74</c:v>
                </c:pt>
                <c:pt idx="31">
                  <c:v>68</c:v>
                </c:pt>
                <c:pt idx="32">
                  <c:v>71</c:v>
                </c:pt>
                <c:pt idx="33">
                  <c:v>79</c:v>
                </c:pt>
                <c:pt idx="34">
                  <c:v>70</c:v>
                </c:pt>
                <c:pt idx="35">
                  <c:v>94</c:v>
                </c:pt>
                <c:pt idx="36">
                  <c:v>89</c:v>
                </c:pt>
                <c:pt idx="37">
                  <c:v>97</c:v>
                </c:pt>
                <c:pt idx="38">
                  <c:v>92</c:v>
                </c:pt>
                <c:pt idx="39">
                  <c:v>78</c:v>
                </c:pt>
                <c:pt idx="40">
                  <c:v>86</c:v>
                </c:pt>
                <c:pt idx="41">
                  <c:v>119</c:v>
                </c:pt>
                <c:pt idx="42">
                  <c:v>90</c:v>
                </c:pt>
                <c:pt idx="43">
                  <c:v>102</c:v>
                </c:pt>
                <c:pt idx="44">
                  <c:v>80</c:v>
                </c:pt>
                <c:pt idx="45">
                  <c:v>84</c:v>
                </c:pt>
                <c:pt idx="46">
                  <c:v>84</c:v>
                </c:pt>
                <c:pt idx="47">
                  <c:v>90</c:v>
                </c:pt>
                <c:pt idx="48">
                  <c:v>106</c:v>
                </c:pt>
                <c:pt idx="49">
                  <c:v>100</c:v>
                </c:pt>
                <c:pt idx="50">
                  <c:v>144</c:v>
                </c:pt>
                <c:pt idx="51">
                  <c:v>118</c:v>
                </c:pt>
                <c:pt idx="52">
                  <c:v>109</c:v>
                </c:pt>
                <c:pt idx="53">
                  <c:v>89</c:v>
                </c:pt>
                <c:pt idx="54">
                  <c:v>110</c:v>
                </c:pt>
                <c:pt idx="55">
                  <c:v>101</c:v>
                </c:pt>
                <c:pt idx="56">
                  <c:v>144</c:v>
                </c:pt>
                <c:pt idx="57">
                  <c:v>123</c:v>
                </c:pt>
                <c:pt idx="58">
                  <c:v>96</c:v>
                </c:pt>
                <c:pt idx="59">
                  <c:v>123</c:v>
                </c:pt>
                <c:pt idx="60">
                  <c:v>117</c:v>
                </c:pt>
                <c:pt idx="61">
                  <c:v>107</c:v>
                </c:pt>
                <c:pt idx="62">
                  <c:v>129</c:v>
                </c:pt>
                <c:pt idx="63">
                  <c:v>130</c:v>
                </c:pt>
                <c:pt idx="64">
                  <c:v>138</c:v>
                </c:pt>
                <c:pt idx="65">
                  <c:v>136</c:v>
                </c:pt>
                <c:pt idx="66">
                  <c:v>104</c:v>
                </c:pt>
                <c:pt idx="67">
                  <c:v>132</c:v>
                </c:pt>
                <c:pt idx="68">
                  <c:v>114</c:v>
                </c:pt>
                <c:pt idx="69">
                  <c:v>137</c:v>
                </c:pt>
                <c:pt idx="70">
                  <c:v>105</c:v>
                </c:pt>
                <c:pt idx="71">
                  <c:v>79</c:v>
                </c:pt>
                <c:pt idx="72">
                  <c:v>114</c:v>
                </c:pt>
                <c:pt idx="73">
                  <c:v>76</c:v>
                </c:pt>
                <c:pt idx="74">
                  <c:v>103</c:v>
                </c:pt>
                <c:pt idx="75">
                  <c:v>86</c:v>
                </c:pt>
                <c:pt idx="76">
                  <c:v>90</c:v>
                </c:pt>
                <c:pt idx="77">
                  <c:v>134</c:v>
                </c:pt>
                <c:pt idx="78">
                  <c:v>154</c:v>
                </c:pt>
                <c:pt idx="79">
                  <c:v>126</c:v>
                </c:pt>
                <c:pt idx="80">
                  <c:v>169</c:v>
                </c:pt>
                <c:pt idx="81">
                  <c:v>185</c:v>
                </c:pt>
                <c:pt idx="82">
                  <c:v>166</c:v>
                </c:pt>
                <c:pt idx="83">
                  <c:v>174</c:v>
                </c:pt>
                <c:pt idx="84">
                  <c:v>208</c:v>
                </c:pt>
                <c:pt idx="85">
                  <c:v>218</c:v>
                </c:pt>
                <c:pt idx="86">
                  <c:v>212</c:v>
                </c:pt>
                <c:pt idx="87">
                  <c:v>227</c:v>
                </c:pt>
                <c:pt idx="88">
                  <c:v>226</c:v>
                </c:pt>
                <c:pt idx="89">
                  <c:v>240</c:v>
                </c:pt>
                <c:pt idx="90">
                  <c:v>234</c:v>
                </c:pt>
                <c:pt idx="91">
                  <c:v>214</c:v>
                </c:pt>
                <c:pt idx="92">
                  <c:v>211</c:v>
                </c:pt>
                <c:pt idx="93">
                  <c:v>201</c:v>
                </c:pt>
                <c:pt idx="94">
                  <c:v>214</c:v>
                </c:pt>
                <c:pt idx="95">
                  <c:v>170</c:v>
                </c:pt>
                <c:pt idx="96">
                  <c:v>167</c:v>
                </c:pt>
                <c:pt idx="97">
                  <c:v>169</c:v>
                </c:pt>
                <c:pt idx="98">
                  <c:v>180</c:v>
                </c:pt>
                <c:pt idx="99">
                  <c:v>151</c:v>
                </c:pt>
                <c:pt idx="100">
                  <c:v>163</c:v>
                </c:pt>
                <c:pt idx="101">
                  <c:v>152</c:v>
                </c:pt>
                <c:pt idx="102">
                  <c:v>141</c:v>
                </c:pt>
                <c:pt idx="103">
                  <c:v>125</c:v>
                </c:pt>
                <c:pt idx="104">
                  <c:v>156</c:v>
                </c:pt>
                <c:pt idx="105">
                  <c:v>178</c:v>
                </c:pt>
                <c:pt idx="106">
                  <c:v>238</c:v>
                </c:pt>
                <c:pt idx="107">
                  <c:v>217</c:v>
                </c:pt>
                <c:pt idx="108">
                  <c:v>242</c:v>
                </c:pt>
                <c:pt idx="109">
                  <c:v>219</c:v>
                </c:pt>
                <c:pt idx="110">
                  <c:v>203</c:v>
                </c:pt>
                <c:pt idx="111">
                  <c:v>184</c:v>
                </c:pt>
                <c:pt idx="112">
                  <c:v>217</c:v>
                </c:pt>
                <c:pt idx="113">
                  <c:v>207</c:v>
                </c:pt>
                <c:pt idx="114">
                  <c:v>213</c:v>
                </c:pt>
                <c:pt idx="115">
                  <c:v>211</c:v>
                </c:pt>
                <c:pt idx="116">
                  <c:v>221</c:v>
                </c:pt>
                <c:pt idx="117">
                  <c:v>225</c:v>
                </c:pt>
                <c:pt idx="118">
                  <c:v>189</c:v>
                </c:pt>
                <c:pt idx="119">
                  <c:v>187</c:v>
                </c:pt>
                <c:pt idx="120">
                  <c:v>171</c:v>
                </c:pt>
                <c:pt idx="121">
                  <c:v>144</c:v>
                </c:pt>
                <c:pt idx="124">
                  <c:v>130</c:v>
                </c:pt>
                <c:pt idx="125">
                  <c:v>163</c:v>
                </c:pt>
                <c:pt idx="126">
                  <c:v>146</c:v>
                </c:pt>
                <c:pt idx="127">
                  <c:v>133</c:v>
                </c:pt>
                <c:pt idx="128">
                  <c:v>122</c:v>
                </c:pt>
                <c:pt idx="129">
                  <c:v>101</c:v>
                </c:pt>
                <c:pt idx="130">
                  <c:v>116</c:v>
                </c:pt>
                <c:pt idx="131">
                  <c:v>105</c:v>
                </c:pt>
                <c:pt idx="132">
                  <c:v>101</c:v>
                </c:pt>
                <c:pt idx="133">
                  <c:v>87</c:v>
                </c:pt>
                <c:pt idx="134">
                  <c:v>95</c:v>
                </c:pt>
                <c:pt idx="135">
                  <c:v>88</c:v>
                </c:pt>
                <c:pt idx="136">
                  <c:v>92</c:v>
                </c:pt>
                <c:pt idx="137">
                  <c:v>71</c:v>
                </c:pt>
                <c:pt idx="138">
                  <c:v>75</c:v>
                </c:pt>
                <c:pt idx="139">
                  <c:v>88</c:v>
                </c:pt>
                <c:pt idx="140">
                  <c:v>75</c:v>
                </c:pt>
                <c:pt idx="142">
                  <c:v>85</c:v>
                </c:pt>
                <c:pt idx="143">
                  <c:v>74</c:v>
                </c:pt>
                <c:pt idx="144">
                  <c:v>65</c:v>
                </c:pt>
                <c:pt idx="145">
                  <c:v>70</c:v>
                </c:pt>
                <c:pt idx="146">
                  <c:v>70</c:v>
                </c:pt>
                <c:pt idx="147">
                  <c:v>74</c:v>
                </c:pt>
                <c:pt idx="148">
                  <c:v>119</c:v>
                </c:pt>
                <c:pt idx="149">
                  <c:v>109</c:v>
                </c:pt>
                <c:pt idx="150">
                  <c:v>81</c:v>
                </c:pt>
                <c:pt idx="151">
                  <c:v>80</c:v>
                </c:pt>
                <c:pt idx="152">
                  <c:v>29</c:v>
                </c:pt>
                <c:pt idx="153">
                  <c:v>42</c:v>
                </c:pt>
                <c:pt idx="154">
                  <c:v>47</c:v>
                </c:pt>
                <c:pt idx="155">
                  <c:v>51</c:v>
                </c:pt>
                <c:pt idx="156">
                  <c:v>23</c:v>
                </c:pt>
                <c:pt idx="157">
                  <c:v>32</c:v>
                </c:pt>
                <c:pt idx="158">
                  <c:v>16</c:v>
                </c:pt>
                <c:pt idx="159">
                  <c:v>23</c:v>
                </c:pt>
                <c:pt idx="160">
                  <c:v>33</c:v>
                </c:pt>
                <c:pt idx="161">
                  <c:v>14</c:v>
                </c:pt>
                <c:pt idx="162">
                  <c:v>23</c:v>
                </c:pt>
                <c:pt idx="163">
                  <c:v>16</c:v>
                </c:pt>
              </c:numCache>
            </c:numRef>
          </c:val>
        </c:ser>
        <c:marker val="1"/>
        <c:axId val="63339904"/>
        <c:axId val="63345792"/>
      </c:lineChart>
      <c:catAx>
        <c:axId val="63339904"/>
        <c:scaling>
          <c:orientation val="minMax"/>
        </c:scaling>
        <c:axPos val="b"/>
        <c:numFmt formatCode="General" sourceLinked="1"/>
        <c:tickLblPos val="nextTo"/>
        <c:crossAx val="63345792"/>
        <c:crosses val="autoZero"/>
        <c:auto val="1"/>
        <c:lblAlgn val="ctr"/>
        <c:lblOffset val="100"/>
      </c:catAx>
      <c:valAx>
        <c:axId val="63345792"/>
        <c:scaling>
          <c:orientation val="minMax"/>
        </c:scaling>
        <c:axPos val="l"/>
        <c:majorGridlines/>
        <c:numFmt formatCode="General" sourceLinked="1"/>
        <c:tickLblPos val="nextTo"/>
        <c:crossAx val="63339904"/>
        <c:crosses val="autoZero"/>
        <c:crossBetween val="between"/>
      </c:valAx>
    </c:plotArea>
    <c:legend>
      <c:legendPos val="r"/>
      <c:layout>
        <c:manualLayout>
          <c:xMode val="edge"/>
          <c:yMode val="edge"/>
          <c:x val="0.84815470984735009"/>
          <c:y val="0.51894605171602437"/>
          <c:w val="0.14429536112140906"/>
          <c:h val="9.2257001647446463E-2"/>
        </c:manualLayout>
      </c:layout>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Catholic Ordinations per 100,000 of Catholic population in England and Wales (1912-2010)</a:t>
            </a:r>
          </a:p>
        </c:rich>
      </c:tx>
      <c:layout/>
      <c:spPr>
        <a:noFill/>
        <a:ln w="25400">
          <a:noFill/>
        </a:ln>
      </c:spPr>
    </c:title>
    <c:plotArea>
      <c:layout>
        <c:manualLayout>
          <c:layoutTarget val="inner"/>
          <c:xMode val="edge"/>
          <c:yMode val="edge"/>
          <c:x val="4.0956249895514669E-2"/>
          <c:y val="0.14283554029828424"/>
          <c:w val="0.76595519398937695"/>
          <c:h val="0.75220615145625058"/>
        </c:manualLayout>
      </c:layout>
      <c:lineChart>
        <c:grouping val="standard"/>
        <c:ser>
          <c:idx val="0"/>
          <c:order val="0"/>
          <c:tx>
            <c:v>Catholic Ordinations per 100,000 of Catholic population in England and Wales (1912-2010)</c:v>
          </c:tx>
          <c:cat>
            <c:numRef>
              <c:f>'Recapitulation of Statistics'!$A$73:$A$171</c:f>
              <c:numCache>
                <c:formatCode>General</c:formatCode>
                <c:ptCount val="99"/>
                <c:pt idx="0">
                  <c:v>1912</c:v>
                </c:pt>
                <c:pt idx="1">
                  <c:v>1913</c:v>
                </c:pt>
                <c:pt idx="2">
                  <c:v>1914</c:v>
                </c:pt>
                <c:pt idx="3">
                  <c:v>1915</c:v>
                </c:pt>
                <c:pt idx="4">
                  <c:v>1916</c:v>
                </c:pt>
                <c:pt idx="5">
                  <c:v>1917</c:v>
                </c:pt>
                <c:pt idx="6">
                  <c:v>1918</c:v>
                </c:pt>
                <c:pt idx="7">
                  <c:v>1919</c:v>
                </c:pt>
                <c:pt idx="8">
                  <c:v>1920</c:v>
                </c:pt>
                <c:pt idx="9">
                  <c:v>1921</c:v>
                </c:pt>
                <c:pt idx="10">
                  <c:v>1922</c:v>
                </c:pt>
                <c:pt idx="11">
                  <c:v>1923</c:v>
                </c:pt>
                <c:pt idx="12">
                  <c:v>1924</c:v>
                </c:pt>
                <c:pt idx="13">
                  <c:v>1925</c:v>
                </c:pt>
                <c:pt idx="14">
                  <c:v>1926</c:v>
                </c:pt>
                <c:pt idx="15">
                  <c:v>1927</c:v>
                </c:pt>
                <c:pt idx="16">
                  <c:v>1928</c:v>
                </c:pt>
                <c:pt idx="17">
                  <c:v>1929</c:v>
                </c:pt>
                <c:pt idx="18">
                  <c:v>1930</c:v>
                </c:pt>
                <c:pt idx="19">
                  <c:v>1931</c:v>
                </c:pt>
                <c:pt idx="20">
                  <c:v>1932</c:v>
                </c:pt>
                <c:pt idx="21">
                  <c:v>1933</c:v>
                </c:pt>
                <c:pt idx="22">
                  <c:v>1934</c:v>
                </c:pt>
                <c:pt idx="23">
                  <c:v>1935</c:v>
                </c:pt>
                <c:pt idx="24">
                  <c:v>1936</c:v>
                </c:pt>
                <c:pt idx="25">
                  <c:v>1937</c:v>
                </c:pt>
                <c:pt idx="26">
                  <c:v>1938</c:v>
                </c:pt>
                <c:pt idx="27">
                  <c:v>1939</c:v>
                </c:pt>
                <c:pt idx="28">
                  <c:v>1940</c:v>
                </c:pt>
                <c:pt idx="29">
                  <c:v>1941</c:v>
                </c:pt>
                <c:pt idx="30">
                  <c:v>1942</c:v>
                </c:pt>
                <c:pt idx="31">
                  <c:v>1943</c:v>
                </c:pt>
                <c:pt idx="32">
                  <c:v>1944</c:v>
                </c:pt>
                <c:pt idx="33">
                  <c:v>1945</c:v>
                </c:pt>
                <c:pt idx="34">
                  <c:v>1946</c:v>
                </c:pt>
                <c:pt idx="35">
                  <c:v>1947</c:v>
                </c:pt>
                <c:pt idx="36">
                  <c:v>1948</c:v>
                </c:pt>
                <c:pt idx="37">
                  <c:v>1949</c:v>
                </c:pt>
                <c:pt idx="38">
                  <c:v>1950</c:v>
                </c:pt>
                <c:pt idx="39">
                  <c:v>1951</c:v>
                </c:pt>
                <c:pt idx="40">
                  <c:v>1952</c:v>
                </c:pt>
                <c:pt idx="41">
                  <c:v>1953</c:v>
                </c:pt>
                <c:pt idx="42">
                  <c:v>1954</c:v>
                </c:pt>
                <c:pt idx="43">
                  <c:v>1955</c:v>
                </c:pt>
                <c:pt idx="44">
                  <c:v>1956</c:v>
                </c:pt>
                <c:pt idx="45">
                  <c:v>1957</c:v>
                </c:pt>
                <c:pt idx="46">
                  <c:v>1958</c:v>
                </c:pt>
                <c:pt idx="47">
                  <c:v>1959</c:v>
                </c:pt>
                <c:pt idx="48">
                  <c:v>1960</c:v>
                </c:pt>
                <c:pt idx="49">
                  <c:v>1961</c:v>
                </c:pt>
                <c:pt idx="50">
                  <c:v>1962</c:v>
                </c:pt>
                <c:pt idx="51">
                  <c:v>1963</c:v>
                </c:pt>
                <c:pt idx="52">
                  <c:v>1964</c:v>
                </c:pt>
                <c:pt idx="53">
                  <c:v>1965</c:v>
                </c:pt>
                <c:pt idx="54">
                  <c:v>1966</c:v>
                </c:pt>
                <c:pt idx="55">
                  <c:v>1967</c:v>
                </c:pt>
                <c:pt idx="56">
                  <c:v>1968</c:v>
                </c:pt>
                <c:pt idx="57">
                  <c:v>1969</c:v>
                </c:pt>
                <c:pt idx="58">
                  <c:v>1970</c:v>
                </c:pt>
                <c:pt idx="59">
                  <c:v>1971</c:v>
                </c:pt>
                <c:pt idx="60">
                  <c:v>1972</c:v>
                </c:pt>
                <c:pt idx="61">
                  <c:v>1973</c:v>
                </c:pt>
                <c:pt idx="62">
                  <c:v>1974</c:v>
                </c:pt>
                <c:pt idx="63">
                  <c:v>1975</c:v>
                </c:pt>
                <c:pt idx="64">
                  <c:v>1976</c:v>
                </c:pt>
                <c:pt idx="65">
                  <c:v>1977</c:v>
                </c:pt>
                <c:pt idx="66">
                  <c:v>1978</c:v>
                </c:pt>
                <c:pt idx="67">
                  <c:v>1979</c:v>
                </c:pt>
                <c:pt idx="68">
                  <c:v>1980</c:v>
                </c:pt>
                <c:pt idx="69">
                  <c:v>1981</c:v>
                </c:pt>
                <c:pt idx="70">
                  <c:v>1982</c:v>
                </c:pt>
                <c:pt idx="71">
                  <c:v>1983</c:v>
                </c:pt>
                <c:pt idx="72">
                  <c:v>1984</c:v>
                </c:pt>
                <c:pt idx="73">
                  <c:v>1985</c:v>
                </c:pt>
                <c:pt idx="74">
                  <c:v>1986</c:v>
                </c:pt>
                <c:pt idx="75">
                  <c:v>1987</c:v>
                </c:pt>
                <c:pt idx="76">
                  <c:v>1988</c:v>
                </c:pt>
                <c:pt idx="77">
                  <c:v>1989</c:v>
                </c:pt>
                <c:pt idx="78">
                  <c:v>1990</c:v>
                </c:pt>
                <c:pt idx="79">
                  <c:v>1991</c:v>
                </c:pt>
                <c:pt idx="80">
                  <c:v>1992</c:v>
                </c:pt>
                <c:pt idx="81">
                  <c:v>1993</c:v>
                </c:pt>
                <c:pt idx="82">
                  <c:v>1994</c:v>
                </c:pt>
                <c:pt idx="83">
                  <c:v>1995</c:v>
                </c:pt>
                <c:pt idx="84">
                  <c:v>1996</c:v>
                </c:pt>
                <c:pt idx="85">
                  <c:v>1997</c:v>
                </c:pt>
                <c:pt idx="86">
                  <c:v>1998</c:v>
                </c:pt>
                <c:pt idx="87">
                  <c:v>1999</c:v>
                </c:pt>
                <c:pt idx="88">
                  <c:v>2000</c:v>
                </c:pt>
                <c:pt idx="89">
                  <c:v>2001</c:v>
                </c:pt>
                <c:pt idx="90">
                  <c:v>2002</c:v>
                </c:pt>
                <c:pt idx="91">
                  <c:v>2003</c:v>
                </c:pt>
                <c:pt idx="92">
                  <c:v>2004</c:v>
                </c:pt>
                <c:pt idx="93">
                  <c:v>2005</c:v>
                </c:pt>
                <c:pt idx="94">
                  <c:v>2006</c:v>
                </c:pt>
                <c:pt idx="95">
                  <c:v>2007</c:v>
                </c:pt>
                <c:pt idx="96">
                  <c:v>2008</c:v>
                </c:pt>
                <c:pt idx="97">
                  <c:v>2009</c:v>
                </c:pt>
                <c:pt idx="98">
                  <c:v>2010</c:v>
                </c:pt>
              </c:numCache>
            </c:numRef>
          </c:cat>
          <c:val>
            <c:numRef>
              <c:f>'Recapitulation of Statistics'!$O$73:$O$171</c:f>
              <c:numCache>
                <c:formatCode>0.00</c:formatCode>
                <c:ptCount val="99"/>
                <c:pt idx="0">
                  <c:v>7.6964347660228061</c:v>
                </c:pt>
                <c:pt idx="1">
                  <c:v>6.4748153487402194</c:v>
                </c:pt>
                <c:pt idx="2">
                  <c:v>5.4997181394453527</c:v>
                </c:pt>
                <c:pt idx="3">
                  <c:v>7.0002200826768419</c:v>
                </c:pt>
                <c:pt idx="4">
                  <c:v>6.0182352528160319</c:v>
                </c:pt>
                <c:pt idx="5">
                  <c:v>7.248608214313303</c:v>
                </c:pt>
                <c:pt idx="6">
                  <c:v>5.5151577545219039</c:v>
                </c:pt>
                <c:pt idx="7">
                  <c:v>4.1604282186573611</c:v>
                </c:pt>
                <c:pt idx="8">
                  <c:v>5.9515263837951426</c:v>
                </c:pt>
                <c:pt idx="9">
                  <c:v>3.9337657370039509</c:v>
                </c:pt>
                <c:pt idx="10">
                  <c:v>5.2396317607146656</c:v>
                </c:pt>
                <c:pt idx="11">
                  <c:v>4.3058559641111911</c:v>
                </c:pt>
                <c:pt idx="12">
                  <c:v>4.5061283345349681</c:v>
                </c:pt>
                <c:pt idx="13">
                  <c:v>6.5982061742468074</c:v>
                </c:pt>
                <c:pt idx="14">
                  <c:v>7.5392998242461919</c:v>
                </c:pt>
                <c:pt idx="15">
                  <c:v>6.1288220014981567</c:v>
                </c:pt>
                <c:pt idx="16">
                  <c:v>7.8850186977588343</c:v>
                </c:pt>
                <c:pt idx="17">
                  <c:v>8.5801239804725657</c:v>
                </c:pt>
                <c:pt idx="18">
                  <c:v>7.6333315399602606</c:v>
                </c:pt>
                <c:pt idx="19">
                  <c:v>7.886707000676263</c:v>
                </c:pt>
                <c:pt idx="20">
                  <c:v>9.3055009379318605</c:v>
                </c:pt>
                <c:pt idx="21">
                  <c:v>9.7122847035971098</c:v>
                </c:pt>
                <c:pt idx="22">
                  <c:v>9.3030195319528008</c:v>
                </c:pt>
                <c:pt idx="23">
                  <c:v>9.7797741346084663</c:v>
                </c:pt>
                <c:pt idx="24">
                  <c:v>9.6751131260461758</c:v>
                </c:pt>
                <c:pt idx="25">
                  <c:v>10.197192457986505</c:v>
                </c:pt>
                <c:pt idx="26">
                  <c:v>9.9089393877799914</c:v>
                </c:pt>
                <c:pt idx="27">
                  <c:v>9.0097827716112686</c:v>
                </c:pt>
                <c:pt idx="28">
                  <c:v>8.7682481372667169</c:v>
                </c:pt>
                <c:pt idx="29">
                  <c:v>8.3264222647702866</c:v>
                </c:pt>
                <c:pt idx="31">
                  <c:v>6.5779112964792317</c:v>
                </c:pt>
                <c:pt idx="32">
                  <c:v>7.0402525384958485</c:v>
                </c:pt>
                <c:pt idx="33">
                  <c:v>7.0623151104709061</c:v>
                </c:pt>
                <c:pt idx="34">
                  <c:v>7.4520954464384781</c:v>
                </c:pt>
                <c:pt idx="35">
                  <c:v>6.179407431658209</c:v>
                </c:pt>
                <c:pt idx="36">
                  <c:v>6.4472747409223956</c:v>
                </c:pt>
                <c:pt idx="37">
                  <c:v>5.7382309637962923</c:v>
                </c:pt>
                <c:pt idx="38">
                  <c:v>5.1568090543326521</c:v>
                </c:pt>
                <c:pt idx="39">
                  <c:v>4.4506223038130086</c:v>
                </c:pt>
                <c:pt idx="40">
                  <c:v>5.4974098741938899</c:v>
                </c:pt>
                <c:pt idx="41">
                  <c:v>5.9743572531382156</c:v>
                </c:pt>
                <c:pt idx="42">
                  <c:v>8.0955134528385315</c:v>
                </c:pt>
                <c:pt idx="43">
                  <c:v>7.1579364032194226</c:v>
                </c:pt>
                <c:pt idx="44">
                  <c:v>7.6347919361453771</c:v>
                </c:pt>
                <c:pt idx="45">
                  <c:v>6.6524908869987849</c:v>
                </c:pt>
                <c:pt idx="46">
                  <c:v>6.0723900688004786</c:v>
                </c:pt>
                <c:pt idx="47">
                  <c:v>5.3761869978086194</c:v>
                </c:pt>
                <c:pt idx="48">
                  <c:v>6.1066554101589992</c:v>
                </c:pt>
                <c:pt idx="49">
                  <c:v>5.8383866873501624</c:v>
                </c:pt>
                <c:pt idx="50">
                  <c:v>5.8196721311475406</c:v>
                </c:pt>
                <c:pt idx="51">
                  <c:v>5.6621494700120758</c:v>
                </c:pt>
                <c:pt idx="52">
                  <c:v>5.7747582963156514</c:v>
                </c:pt>
                <c:pt idx="53">
                  <c:v>5.6868444332111716</c:v>
                </c:pt>
                <c:pt idx="54">
                  <c:v>4.7241791738685404</c:v>
                </c:pt>
                <c:pt idx="55">
                  <c:v>4.6191087837170235</c:v>
                </c:pt>
                <c:pt idx="56">
                  <c:v>4.1830267451966749</c:v>
                </c:pt>
                <c:pt idx="57">
                  <c:v>3.4750259058354853</c:v>
                </c:pt>
                <c:pt idx="61">
                  <c:v>3.9566871411066296</c:v>
                </c:pt>
                <c:pt idx="62">
                  <c:v>3.5071350982069891</c:v>
                </c:pt>
                <c:pt idx="63">
                  <c:v>3.1838671298036298</c:v>
                </c:pt>
                <c:pt idx="64">
                  <c:v>2.9171186805824383</c:v>
                </c:pt>
                <c:pt idx="65">
                  <c:v>2.4101842454607998</c:v>
                </c:pt>
                <c:pt idx="66">
                  <c:v>2.7681713746261778</c:v>
                </c:pt>
                <c:pt idx="67">
                  <c:v>2.487709530296748</c:v>
                </c:pt>
                <c:pt idx="68">
                  <c:v>2.3499028629262106</c:v>
                </c:pt>
                <c:pt idx="69">
                  <c:v>2.0433140298873429</c:v>
                </c:pt>
                <c:pt idx="70">
                  <c:v>2.2253356098907031</c:v>
                </c:pt>
                <c:pt idx="71">
                  <c:v>2.0740140184492972</c:v>
                </c:pt>
                <c:pt idx="72">
                  <c:v>2.1799594432762706</c:v>
                </c:pt>
                <c:pt idx="73">
                  <c:v>1.6869833316542702</c:v>
                </c:pt>
                <c:pt idx="74">
                  <c:v>1.7874008260651659</c:v>
                </c:pt>
                <c:pt idx="75">
                  <c:v>2.1133322446470255</c:v>
                </c:pt>
                <c:pt idx="76">
                  <c:v>1.7343622957961833</c:v>
                </c:pt>
                <c:pt idx="78">
                  <c:v>1.9741695017289078</c:v>
                </c:pt>
                <c:pt idx="79">
                  <c:v>1.7418543593200742</c:v>
                </c:pt>
                <c:pt idx="80">
                  <c:v>1.5186277212640591</c:v>
                </c:pt>
                <c:pt idx="81">
                  <c:v>1.5463212685666243</c:v>
                </c:pt>
                <c:pt idx="82">
                  <c:v>1.5861632184611272</c:v>
                </c:pt>
                <c:pt idx="83">
                  <c:v>1.6800274253125644</c:v>
                </c:pt>
                <c:pt idx="84">
                  <c:v>2.7020546514394912</c:v>
                </c:pt>
                <c:pt idx="85">
                  <c:v>2.6111424394969549</c:v>
                </c:pt>
                <c:pt idx="86">
                  <c:v>1.9333818667876026</c:v>
                </c:pt>
                <c:pt idx="87">
                  <c:v>1.9252696941853487</c:v>
                </c:pt>
                <c:pt idx="88">
                  <c:v>0.70371200804464151</c:v>
                </c:pt>
                <c:pt idx="89">
                  <c:v>1.0154041647043579</c:v>
                </c:pt>
                <c:pt idx="90">
                  <c:v>1.1593982673656276</c:v>
                </c:pt>
                <c:pt idx="92">
                  <c:v>0.56020566855066267</c:v>
                </c:pt>
                <c:pt idx="93">
                  <c:v>0.7739516884844454</c:v>
                </c:pt>
                <c:pt idx="94">
                  <c:v>0.38844700344698158</c:v>
                </c:pt>
                <c:pt idx="95">
                  <c:v>0.55334431681704799</c:v>
                </c:pt>
                <c:pt idx="96">
                  <c:v>0.79541398043715461</c:v>
                </c:pt>
                <c:pt idx="97">
                  <c:v>0.34277171575116827</c:v>
                </c:pt>
                <c:pt idx="98">
                  <c:v>0.57014394151413872</c:v>
                </c:pt>
              </c:numCache>
            </c:numRef>
          </c:val>
        </c:ser>
        <c:marker val="1"/>
        <c:axId val="63399040"/>
        <c:axId val="63400576"/>
      </c:lineChart>
      <c:catAx>
        <c:axId val="63399040"/>
        <c:scaling>
          <c:orientation val="minMax"/>
        </c:scaling>
        <c:axPos val="b"/>
        <c:numFmt formatCode="General" sourceLinked="1"/>
        <c:tickLblPos val="nextTo"/>
        <c:crossAx val="63400576"/>
        <c:crosses val="autoZero"/>
        <c:auto val="1"/>
        <c:lblAlgn val="ctr"/>
        <c:lblOffset val="100"/>
      </c:catAx>
      <c:valAx>
        <c:axId val="63400576"/>
        <c:scaling>
          <c:orientation val="minMax"/>
        </c:scaling>
        <c:axPos val="l"/>
        <c:majorGridlines/>
        <c:numFmt formatCode="0.00" sourceLinked="1"/>
        <c:tickLblPos val="nextTo"/>
        <c:crossAx val="63399040"/>
        <c:crosses val="autoZero"/>
        <c:crossBetween val="between"/>
      </c:valAx>
    </c:plotArea>
    <c:legend>
      <c:legendPos val="r"/>
      <c:layout>
        <c:manualLayout>
          <c:xMode val="edge"/>
          <c:yMode val="edge"/>
          <c:x val="0.82871316440895126"/>
          <c:y val="0.49436388041071411"/>
          <c:w val="0.16067413945868231"/>
          <c:h val="0.15236878777774929"/>
        </c:manualLayout>
      </c:layout>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style val="4"/>
  <c:chart>
    <c:title>
      <c:tx>
        <c:rich>
          <a:bodyPr/>
          <a:lstStyle/>
          <a:p>
            <a:pPr>
              <a:defRPr/>
            </a:pPr>
            <a:r>
              <a:rPr lang="en-GB"/>
              <a:t>Catholic</a:t>
            </a:r>
            <a:r>
              <a:rPr lang="en-GB" baseline="0"/>
              <a:t> </a:t>
            </a:r>
            <a:r>
              <a:rPr lang="en-GB"/>
              <a:t>Baptisms (1913-2010)</a:t>
            </a:r>
          </a:p>
        </c:rich>
      </c:tx>
      <c:layout>
        <c:manualLayout>
          <c:xMode val="edge"/>
          <c:yMode val="edge"/>
          <c:x val="0.28682441322053676"/>
          <c:y val="1.355932042536644E-2"/>
        </c:manualLayout>
      </c:layout>
      <c:spPr>
        <a:noFill/>
        <a:ln w="25400">
          <a:noFill/>
        </a:ln>
      </c:spPr>
    </c:title>
    <c:plotArea>
      <c:layout/>
      <c:lineChart>
        <c:grouping val="standard"/>
        <c:ser>
          <c:idx val="0"/>
          <c:order val="0"/>
          <c:tx>
            <c:v>Catholic Baptisms (1913-2010)</c:v>
          </c:tx>
          <c:cat>
            <c:numRef>
              <c:f>'Recapitulation of Statistics'!$A$74:$A$171</c:f>
              <c:numCache>
                <c:formatCode>General</c:formatCode>
                <c:ptCount val="98"/>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numCache>
            </c:numRef>
          </c:cat>
          <c:val>
            <c:numRef>
              <c:f>'Recapitulation of Statistics'!$P$74:$P$171</c:f>
              <c:numCache>
                <c:formatCode>General</c:formatCode>
                <c:ptCount val="98"/>
                <c:pt idx="0">
                  <c:v>66721</c:v>
                </c:pt>
                <c:pt idx="1">
                  <c:v>65145</c:v>
                </c:pt>
                <c:pt idx="2">
                  <c:v>63847</c:v>
                </c:pt>
                <c:pt idx="3">
                  <c:v>62046</c:v>
                </c:pt>
                <c:pt idx="4">
                  <c:v>55437</c:v>
                </c:pt>
                <c:pt idx="5">
                  <c:v>54317</c:v>
                </c:pt>
                <c:pt idx="6">
                  <c:v>58092</c:v>
                </c:pt>
                <c:pt idx="7">
                  <c:v>72721</c:v>
                </c:pt>
                <c:pt idx="8">
                  <c:v>73322</c:v>
                </c:pt>
                <c:pt idx="9">
                  <c:v>70349</c:v>
                </c:pt>
                <c:pt idx="10">
                  <c:v>68445</c:v>
                </c:pt>
                <c:pt idx="11">
                  <c:v>67565</c:v>
                </c:pt>
                <c:pt idx="12">
                  <c:v>65411</c:v>
                </c:pt>
                <c:pt idx="13">
                  <c:v>67710</c:v>
                </c:pt>
                <c:pt idx="14">
                  <c:v>65176</c:v>
                </c:pt>
                <c:pt idx="15">
                  <c:v>66347</c:v>
                </c:pt>
                <c:pt idx="16">
                  <c:v>63280</c:v>
                </c:pt>
                <c:pt idx="17">
                  <c:v>66128</c:v>
                </c:pt>
                <c:pt idx="18">
                  <c:v>64717</c:v>
                </c:pt>
                <c:pt idx="19">
                  <c:v>64027</c:v>
                </c:pt>
                <c:pt idx="20">
                  <c:v>63205</c:v>
                </c:pt>
                <c:pt idx="21">
                  <c:v>65223</c:v>
                </c:pt>
                <c:pt idx="22">
                  <c:v>65179</c:v>
                </c:pt>
                <c:pt idx="23">
                  <c:v>65809</c:v>
                </c:pt>
                <c:pt idx="24">
                  <c:v>65989</c:v>
                </c:pt>
                <c:pt idx="25">
                  <c:v>69184</c:v>
                </c:pt>
                <c:pt idx="26">
                  <c:v>69818</c:v>
                </c:pt>
                <c:pt idx="28">
                  <c:v>67119</c:v>
                </c:pt>
                <c:pt idx="29">
                  <c:v>69005</c:v>
                </c:pt>
                <c:pt idx="30">
                  <c:v>70015</c:v>
                </c:pt>
                <c:pt idx="31">
                  <c:v>71664</c:v>
                </c:pt>
                <c:pt idx="32">
                  <c:v>73410</c:v>
                </c:pt>
                <c:pt idx="33">
                  <c:v>85024</c:v>
                </c:pt>
                <c:pt idx="34">
                  <c:v>95910</c:v>
                </c:pt>
                <c:pt idx="35">
                  <c:v>92303</c:v>
                </c:pt>
                <c:pt idx="36">
                  <c:v>88755</c:v>
                </c:pt>
                <c:pt idx="37">
                  <c:v>87150</c:v>
                </c:pt>
                <c:pt idx="38">
                  <c:v>88953</c:v>
                </c:pt>
                <c:pt idx="39">
                  <c:v>89645</c:v>
                </c:pt>
                <c:pt idx="40">
                  <c:v>90936</c:v>
                </c:pt>
                <c:pt idx="41">
                  <c:v>92380</c:v>
                </c:pt>
                <c:pt idx="42">
                  <c:v>92322</c:v>
                </c:pt>
                <c:pt idx="43">
                  <c:v>100438</c:v>
                </c:pt>
                <c:pt idx="44">
                  <c:v>107125</c:v>
                </c:pt>
                <c:pt idx="45">
                  <c:v>112133</c:v>
                </c:pt>
                <c:pt idx="46">
                  <c:v>117233</c:v>
                </c:pt>
                <c:pt idx="47">
                  <c:v>122562</c:v>
                </c:pt>
                <c:pt idx="48">
                  <c:v>129469</c:v>
                </c:pt>
                <c:pt idx="49">
                  <c:v>134017</c:v>
                </c:pt>
                <c:pt idx="50">
                  <c:v>136350</c:v>
                </c:pt>
                <c:pt idx="51">
                  <c:v>137673</c:v>
                </c:pt>
                <c:pt idx="52">
                  <c:v>134055</c:v>
                </c:pt>
                <c:pt idx="53">
                  <c:v>131890</c:v>
                </c:pt>
                <c:pt idx="54">
                  <c:v>128840</c:v>
                </c:pt>
                <c:pt idx="55">
                  <c:v>120704</c:v>
                </c:pt>
                <c:pt idx="58">
                  <c:v>105349</c:v>
                </c:pt>
                <c:pt idx="59">
                  <c:v>94121</c:v>
                </c:pt>
                <c:pt idx="60">
                  <c:v>86391</c:v>
                </c:pt>
                <c:pt idx="61">
                  <c:v>80587</c:v>
                </c:pt>
                <c:pt idx="62">
                  <c:v>75815</c:v>
                </c:pt>
                <c:pt idx="63">
                  <c:v>71432</c:v>
                </c:pt>
                <c:pt idx="64">
                  <c:v>68351</c:v>
                </c:pt>
                <c:pt idx="65">
                  <c:v>72029</c:v>
                </c:pt>
                <c:pt idx="66">
                  <c:v>76458</c:v>
                </c:pt>
                <c:pt idx="67">
                  <c:v>76352</c:v>
                </c:pt>
                <c:pt idx="68">
                  <c:v>74390</c:v>
                </c:pt>
                <c:pt idx="69">
                  <c:v>73016</c:v>
                </c:pt>
                <c:pt idx="70">
                  <c:v>71887</c:v>
                </c:pt>
                <c:pt idx="71">
                  <c:v>71905</c:v>
                </c:pt>
                <c:pt idx="72">
                  <c:v>74857</c:v>
                </c:pt>
                <c:pt idx="73">
                  <c:v>74043</c:v>
                </c:pt>
                <c:pt idx="74">
                  <c:v>74372</c:v>
                </c:pt>
                <c:pt idx="75">
                  <c:v>75196</c:v>
                </c:pt>
                <c:pt idx="76">
                  <c:v>77251</c:v>
                </c:pt>
                <c:pt idx="77">
                  <c:v>69364</c:v>
                </c:pt>
                <c:pt idx="78">
                  <c:v>77352</c:v>
                </c:pt>
                <c:pt idx="79">
                  <c:v>78386</c:v>
                </c:pt>
                <c:pt idx="81">
                  <c:v>75529</c:v>
                </c:pt>
                <c:pt idx="82">
                  <c:v>75236</c:v>
                </c:pt>
                <c:pt idx="83">
                  <c:v>74848</c:v>
                </c:pt>
                <c:pt idx="84">
                  <c:v>67384</c:v>
                </c:pt>
                <c:pt idx="85">
                  <c:v>66079</c:v>
                </c:pt>
                <c:pt idx="86">
                  <c:v>63158</c:v>
                </c:pt>
                <c:pt idx="87">
                  <c:v>64032</c:v>
                </c:pt>
                <c:pt idx="88">
                  <c:v>58716</c:v>
                </c:pt>
                <c:pt idx="89">
                  <c:v>59096</c:v>
                </c:pt>
                <c:pt idx="91">
                  <c:v>60219</c:v>
                </c:pt>
                <c:pt idx="92">
                  <c:v>62570</c:v>
                </c:pt>
                <c:pt idx="93">
                  <c:v>57141</c:v>
                </c:pt>
                <c:pt idx="94">
                  <c:v>58991</c:v>
                </c:pt>
                <c:pt idx="95">
                  <c:v>63533</c:v>
                </c:pt>
                <c:pt idx="96">
                  <c:v>64010</c:v>
                </c:pt>
                <c:pt idx="97">
                  <c:v>63962</c:v>
                </c:pt>
              </c:numCache>
            </c:numRef>
          </c:val>
        </c:ser>
        <c:marker val="1"/>
        <c:axId val="63523072"/>
        <c:axId val="63541248"/>
      </c:lineChart>
      <c:catAx>
        <c:axId val="63523072"/>
        <c:scaling>
          <c:orientation val="minMax"/>
        </c:scaling>
        <c:axPos val="b"/>
        <c:numFmt formatCode="General" sourceLinked="1"/>
        <c:tickLblPos val="nextTo"/>
        <c:txPr>
          <a:bodyPr/>
          <a:lstStyle/>
          <a:p>
            <a:pPr>
              <a:defRPr b="0" i="0" u="none"/>
            </a:pPr>
            <a:endParaRPr lang="en-US"/>
          </a:p>
        </c:txPr>
        <c:crossAx val="63541248"/>
        <c:crosses val="autoZero"/>
        <c:auto val="1"/>
        <c:lblAlgn val="ctr"/>
        <c:lblOffset val="100"/>
      </c:catAx>
      <c:valAx>
        <c:axId val="63541248"/>
        <c:scaling>
          <c:orientation val="minMax"/>
        </c:scaling>
        <c:axPos val="l"/>
        <c:majorGridlines/>
        <c:numFmt formatCode="General" sourceLinked="1"/>
        <c:tickLblPos val="nextTo"/>
        <c:crossAx val="63523072"/>
        <c:crosses val="autoZero"/>
        <c:crossBetween val="between"/>
      </c:valAx>
    </c:plotArea>
    <c:legend>
      <c:legendPos val="r"/>
      <c:layout/>
    </c:legend>
    <c:plotVisOnly val="1"/>
    <c:dispBlanksAs val="gap"/>
  </c:chart>
  <c:printSettings>
    <c:headerFooter/>
    <c:pageMargins b="0.75" l="0.7" r="0.7" t="0.75" header="0.30000000000000032" footer="0.30000000000000032"/>
    <c:pageSetup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style val="4"/>
  <c:chart>
    <c:title>
      <c:tx>
        <c:rich>
          <a:bodyPr/>
          <a:lstStyle/>
          <a:p>
            <a:pPr>
              <a:defRPr/>
            </a:pPr>
            <a:r>
              <a:rPr lang="en-GB"/>
              <a:t>Catholic Baptisms per 1000 of Catholic Population </a:t>
            </a:r>
          </a:p>
          <a:p>
            <a:pPr>
              <a:defRPr/>
            </a:pPr>
            <a:r>
              <a:rPr lang="en-GB"/>
              <a:t>in England and Wales (1913-2010)</a:t>
            </a:r>
          </a:p>
        </c:rich>
      </c:tx>
      <c:layout/>
      <c:spPr>
        <a:noFill/>
        <a:ln w="25400">
          <a:noFill/>
        </a:ln>
      </c:spPr>
    </c:title>
    <c:plotArea>
      <c:layout>
        <c:manualLayout>
          <c:layoutTarget val="inner"/>
          <c:xMode val="edge"/>
          <c:yMode val="edge"/>
          <c:x val="4.3264217708698954E-2"/>
          <c:y val="0.11737115496546199"/>
          <c:w val="0.76545121828658214"/>
          <c:h val="0.79022545821939805"/>
        </c:manualLayout>
      </c:layout>
      <c:lineChart>
        <c:grouping val="standard"/>
        <c:ser>
          <c:idx val="0"/>
          <c:order val="0"/>
          <c:tx>
            <c:v>Catholic Baptisms per 1000 of Catholic Population in England and Wales (1913-2010)</c:v>
          </c:tx>
          <c:cat>
            <c:numRef>
              <c:f>'Recapitulation of Statistics'!$A$74:$A$171</c:f>
              <c:numCache>
                <c:formatCode>General</c:formatCode>
                <c:ptCount val="98"/>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numCache>
            </c:numRef>
          </c:cat>
          <c:val>
            <c:numRef>
              <c:f>'Recapitulation of Statistics'!$Q$74:$Q$171</c:f>
              <c:numCache>
                <c:formatCode>0.00</c:formatCode>
                <c:ptCount val="98"/>
                <c:pt idx="0">
                  <c:v>31.765158447301193</c:v>
                </c:pt>
                <c:pt idx="1">
                  <c:v>34.449917134054573</c:v>
                </c:pt>
                <c:pt idx="2">
                  <c:v>33.85932209232336</c:v>
                </c:pt>
                <c:pt idx="3">
                  <c:v>32.755037236510837</c:v>
                </c:pt>
                <c:pt idx="4">
                  <c:v>29.331466684444276</c:v>
                </c:pt>
                <c:pt idx="5">
                  <c:v>28.530173690701549</c:v>
                </c:pt>
                <c:pt idx="6">
                  <c:v>30.593366592182711</c:v>
                </c:pt>
                <c:pt idx="7">
                  <c:v>37.964995627716362</c:v>
                </c:pt>
                <c:pt idx="8">
                  <c:v>37.951522548500485</c:v>
                </c:pt>
                <c:pt idx="9">
                  <c:v>35.786684925681165</c:v>
                </c:pt>
                <c:pt idx="10">
                  <c:v>34.269105984138427</c:v>
                </c:pt>
                <c:pt idx="11">
                  <c:v>33.828506769206122</c:v>
                </c:pt>
                <c:pt idx="12">
                  <c:v>32.208601795795367</c:v>
                </c:pt>
                <c:pt idx="13">
                  <c:v>33.148440980500631</c:v>
                </c:pt>
                <c:pt idx="14">
                  <c:v>31.702547838860621</c:v>
                </c:pt>
                <c:pt idx="15">
                  <c:v>30.955463641432278</c:v>
                </c:pt>
                <c:pt idx="16">
                  <c:v>29.34866191807048</c:v>
                </c:pt>
                <c:pt idx="17">
                  <c:v>30.408249884005553</c:v>
                </c:pt>
                <c:pt idx="18">
                  <c:v>29.333564193262394</c:v>
                </c:pt>
                <c:pt idx="19">
                  <c:v>28.644389834277082</c:v>
                </c:pt>
                <c:pt idx="20">
                  <c:v>28.158942875727309</c:v>
                </c:pt>
                <c:pt idx="21">
                  <c:v>28.621266176064033</c:v>
                </c:pt>
                <c:pt idx="22">
                  <c:v>28.080876577957937</c:v>
                </c:pt>
                <c:pt idx="23">
                  <c:v>28.172987597874901</c:v>
                </c:pt>
                <c:pt idx="24">
                  <c:v>28.03760554625298</c:v>
                </c:pt>
                <c:pt idx="25">
                  <c:v>29.296583871973116</c:v>
                </c:pt>
                <c:pt idx="26">
                  <c:v>29.394626801325028</c:v>
                </c:pt>
                <c:pt idx="28">
                  <c:v>27.804036616373971</c:v>
                </c:pt>
                <c:pt idx="30">
                  <c:v>27.091321142529019</c:v>
                </c:pt>
                <c:pt idx="31">
                  <c:v>30.211536402321343</c:v>
                </c:pt>
                <c:pt idx="32">
                  <c:v>30.677192441400543</c:v>
                </c:pt>
                <c:pt idx="33">
                  <c:v>35.200386846554736</c:v>
                </c:pt>
                <c:pt idx="34">
                  <c:v>39.249467998035684</c:v>
                </c:pt>
                <c:pt idx="35">
                  <c:v>36.509374258365639</c:v>
                </c:pt>
                <c:pt idx="36">
                  <c:v>33.506361131035526</c:v>
                </c:pt>
                <c:pt idx="37">
                  <c:v>31.873468729439054</c:v>
                </c:pt>
                <c:pt idx="38">
                  <c:v>31.671696463286281</c:v>
                </c:pt>
                <c:pt idx="39">
                  <c:v>31.590724882827644</c:v>
                </c:pt>
                <c:pt idx="40">
                  <c:v>30.521581526481842</c:v>
                </c:pt>
                <c:pt idx="41">
                  <c:v>31.42283751147998</c:v>
                </c:pt>
                <c:pt idx="42">
                  <c:v>30.453226019263756</c:v>
                </c:pt>
                <c:pt idx="43">
                  <c:v>31.686910433164023</c:v>
                </c:pt>
                <c:pt idx="44">
                  <c:v>32.541008505467801</c:v>
                </c:pt>
                <c:pt idx="45">
                  <c:v>33.542626383487885</c:v>
                </c:pt>
                <c:pt idx="46">
                  <c:v>34.253615777940105</c:v>
                </c:pt>
                <c:pt idx="47">
                  <c:v>34.490502321654709</c:v>
                </c:pt>
                <c:pt idx="48">
                  <c:v>36.51642927654774</c:v>
                </c:pt>
                <c:pt idx="49">
                  <c:v>36.616666666666667</c:v>
                </c:pt>
                <c:pt idx="50">
                  <c:v>36.58929290218704</c:v>
                </c:pt>
                <c:pt idx="51">
                  <c:v>35.974131173242746</c:v>
                </c:pt>
                <c:pt idx="52">
                  <c:v>33.882219133072162</c:v>
                </c:pt>
                <c:pt idx="53">
                  <c:v>32.966772023360939</c:v>
                </c:pt>
                <c:pt idx="54">
                  <c:v>31.824918486315582</c:v>
                </c:pt>
                <c:pt idx="55">
                  <c:v>29.526787149252595</c:v>
                </c:pt>
                <c:pt idx="60">
                  <c:v>20.970684589407536</c:v>
                </c:pt>
                <c:pt idx="61">
                  <c:v>19.35818466843881</c:v>
                </c:pt>
                <c:pt idx="62">
                  <c:v>18.14923958241069</c:v>
                </c:pt>
                <c:pt idx="63">
                  <c:v>17.079968982898752</c:v>
                </c:pt>
                <c:pt idx="64">
                  <c:v>16.310742907078328</c:v>
                </c:pt>
                <c:pt idx="65">
                  <c:v>17.188673788185252</c:v>
                </c:pt>
                <c:pt idx="66">
                  <c:v>18.114790025469407</c:v>
                </c:pt>
                <c:pt idx="67">
                  <c:v>17.764334989122975</c:v>
                </c:pt>
                <c:pt idx="68">
                  <c:v>17.471509273944765</c:v>
                </c:pt>
                <c:pt idx="69">
                  <c:v>17.103695251766272</c:v>
                </c:pt>
                <c:pt idx="70">
                  <c:v>16.942573380030076</c:v>
                </c:pt>
                <c:pt idx="71">
                  <c:v>17.038041713997853</c:v>
                </c:pt>
                <c:pt idx="72">
                  <c:v>17.786269191217421</c:v>
                </c:pt>
                <c:pt idx="73">
                  <c:v>17.64593591524574</c:v>
                </c:pt>
                <c:pt idx="74">
                  <c:v>17.860539283964613</c:v>
                </c:pt>
                <c:pt idx="75">
                  <c:v>17.38894762595864</c:v>
                </c:pt>
                <c:pt idx="76">
                  <c:v>17.864162895006796</c:v>
                </c:pt>
                <c:pt idx="77">
                  <c:v>16.110152155049878</c:v>
                </c:pt>
                <c:pt idx="78">
                  <c:v>18.207556540827891</c:v>
                </c:pt>
                <c:pt idx="79">
                  <c:v>18.313715778308389</c:v>
                </c:pt>
                <c:pt idx="81">
                  <c:v>17.114474532450068</c:v>
                </c:pt>
                <c:pt idx="82">
                  <c:v>17.080884239299476</c:v>
                </c:pt>
                <c:pt idx="83">
                  <c:v>16.995242567306139</c:v>
                </c:pt>
                <c:pt idx="84">
                  <c:v>16.142130471840627</c:v>
                </c:pt>
                <c:pt idx="85">
                  <c:v>15.772338317957775</c:v>
                </c:pt>
                <c:pt idx="86">
                  <c:v>15.199522918169782</c:v>
                </c:pt>
                <c:pt idx="87">
                  <c:v>15.537961137625686</c:v>
                </c:pt>
                <c:pt idx="88">
                  <c:v>14.195350222566924</c:v>
                </c:pt>
                <c:pt idx="89">
                  <c:v>14.577829788987048</c:v>
                </c:pt>
                <c:pt idx="91">
                  <c:v>14.667402241066242</c:v>
                </c:pt>
                <c:pt idx="92">
                  <c:v>15.133174108897421</c:v>
                </c:pt>
                <c:pt idx="93">
                  <c:v>13.872656389977484</c:v>
                </c:pt>
                <c:pt idx="94">
                  <c:v>14.192319388414992</c:v>
                </c:pt>
                <c:pt idx="95">
                  <c:v>15.313647399731439</c:v>
                </c:pt>
                <c:pt idx="96">
                  <c:v>15.67201251802306</c:v>
                </c:pt>
                <c:pt idx="97">
                  <c:v>15.855455124837974</c:v>
                </c:pt>
              </c:numCache>
            </c:numRef>
          </c:val>
        </c:ser>
        <c:marker val="1"/>
        <c:axId val="63561728"/>
        <c:axId val="63563264"/>
      </c:lineChart>
      <c:catAx>
        <c:axId val="63561728"/>
        <c:scaling>
          <c:orientation val="minMax"/>
        </c:scaling>
        <c:axPos val="b"/>
        <c:numFmt formatCode="General" sourceLinked="1"/>
        <c:tickLblPos val="nextTo"/>
        <c:crossAx val="63563264"/>
        <c:crosses val="autoZero"/>
        <c:auto val="1"/>
        <c:lblAlgn val="ctr"/>
        <c:lblOffset val="100"/>
      </c:catAx>
      <c:valAx>
        <c:axId val="63563264"/>
        <c:scaling>
          <c:orientation val="minMax"/>
        </c:scaling>
        <c:axPos val="l"/>
        <c:majorGridlines/>
        <c:numFmt formatCode="0.00" sourceLinked="1"/>
        <c:tickLblPos val="nextTo"/>
        <c:crossAx val="63561728"/>
        <c:crosses val="autoZero"/>
        <c:crossBetween val="between"/>
      </c:valAx>
    </c:plotArea>
    <c:legend>
      <c:legendPos val="r"/>
      <c:layout>
        <c:manualLayout>
          <c:xMode val="edge"/>
          <c:yMode val="edge"/>
          <c:x val="0.81804536151382123"/>
          <c:y val="0.45614035087719296"/>
          <c:w val="0.15687747953438905"/>
          <c:h val="0.13815789473684212"/>
        </c:manualLayout>
      </c:layout>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style val="4"/>
  <c:chart>
    <c:title>
      <c:tx>
        <c:rich>
          <a:bodyPr/>
          <a:lstStyle/>
          <a:p>
            <a:pPr algn="ctr">
              <a:defRPr/>
            </a:pPr>
            <a:r>
              <a:rPr lang="en-US"/>
              <a:t>Catholic baptisms as a percentage of all live births </a:t>
            </a:r>
          </a:p>
          <a:p>
            <a:pPr algn="ctr">
              <a:defRPr/>
            </a:pPr>
            <a:r>
              <a:rPr lang="en-US"/>
              <a:t>in England and Wales (1941-2010)</a:t>
            </a:r>
          </a:p>
        </c:rich>
      </c:tx>
      <c:layout>
        <c:manualLayout>
          <c:xMode val="edge"/>
          <c:yMode val="edge"/>
          <c:x val="0.237347192396405"/>
          <c:y val="1.728795245813074E-2"/>
        </c:manualLayout>
      </c:layout>
      <c:spPr>
        <a:noFill/>
        <a:ln w="25400">
          <a:noFill/>
        </a:ln>
      </c:spPr>
    </c:title>
    <c:plotArea>
      <c:layout>
        <c:manualLayout>
          <c:layoutTarget val="inner"/>
          <c:xMode val="edge"/>
          <c:yMode val="edge"/>
          <c:x val="8.4973273689626025E-2"/>
          <c:y val="0.13054871382568264"/>
          <c:w val="0.72720213950528911"/>
          <c:h val="0.74860084142642624"/>
        </c:manualLayout>
      </c:layout>
      <c:lineChart>
        <c:grouping val="standard"/>
        <c:ser>
          <c:idx val="0"/>
          <c:order val="0"/>
          <c:tx>
            <c:v>Catholic baptisms as a percentage of all live births in England and Wales (1941-2010)</c:v>
          </c:tx>
          <c:cat>
            <c:strRef>
              <c:f>'ONS Population &amp; Fertility'!$A$2:$A$71</c:f>
              <c:strCache>
                <c:ptCount val="70"/>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pt idx="19">
                  <c:v>1960</c:v>
                </c:pt>
                <c:pt idx="20">
                  <c:v>1961</c:v>
                </c:pt>
                <c:pt idx="21">
                  <c:v>1962</c:v>
                </c:pt>
                <c:pt idx="22">
                  <c:v>1963</c:v>
                </c:pt>
                <c:pt idx="23">
                  <c:v>1964</c:v>
                </c:pt>
                <c:pt idx="24">
                  <c:v>1965</c:v>
                </c:pt>
                <c:pt idx="25">
                  <c:v>1966</c:v>
                </c:pt>
                <c:pt idx="26">
                  <c:v>1967</c:v>
                </c:pt>
                <c:pt idx="27">
                  <c:v>1968</c:v>
                </c:pt>
                <c:pt idx="28">
                  <c:v>1969</c:v>
                </c:pt>
                <c:pt idx="29">
                  <c:v>1970</c:v>
                </c:pt>
                <c:pt idx="30">
                  <c:v>1971</c:v>
                </c:pt>
                <c:pt idx="31">
                  <c:v>1972</c:v>
                </c:pt>
                <c:pt idx="32">
                  <c:v>1973</c:v>
                </c:pt>
                <c:pt idx="33">
                  <c:v>1974</c:v>
                </c:pt>
                <c:pt idx="34">
                  <c:v>1975</c:v>
                </c:pt>
                <c:pt idx="35">
                  <c:v>1976</c:v>
                </c:pt>
                <c:pt idx="36">
                  <c:v>1977</c:v>
                </c:pt>
                <c:pt idx="37">
                  <c:v>1978</c:v>
                </c:pt>
                <c:pt idx="38">
                  <c:v>1979</c:v>
                </c:pt>
                <c:pt idx="39">
                  <c:v>1980</c:v>
                </c:pt>
                <c:pt idx="40">
                  <c:v>1981</c:v>
                </c:pt>
                <c:pt idx="41">
                  <c:v>1982</c:v>
                </c:pt>
                <c:pt idx="42">
                  <c:v>1983</c:v>
                </c:pt>
                <c:pt idx="43">
                  <c:v>1984</c:v>
                </c:pt>
                <c:pt idx="44">
                  <c:v>1985</c:v>
                </c:pt>
                <c:pt idx="45">
                  <c:v>1986</c:v>
                </c:pt>
                <c:pt idx="46">
                  <c:v>1987</c:v>
                </c:pt>
                <c:pt idx="47">
                  <c:v>1988</c:v>
                </c:pt>
                <c:pt idx="48">
                  <c:v>1989</c:v>
                </c:pt>
                <c:pt idx="49">
                  <c:v>1990</c:v>
                </c:pt>
                <c:pt idx="50">
                  <c:v>1991</c:v>
                </c:pt>
                <c:pt idx="51">
                  <c:v>1992</c:v>
                </c:pt>
                <c:pt idx="52">
                  <c:v>1993</c:v>
                </c:pt>
                <c:pt idx="53">
                  <c:v>1994</c:v>
                </c:pt>
                <c:pt idx="54">
                  <c:v>1995</c:v>
                </c:pt>
                <c:pt idx="55">
                  <c:v>1996</c:v>
                </c:pt>
                <c:pt idx="56">
                  <c:v>1997</c:v>
                </c:pt>
                <c:pt idx="57">
                  <c:v>1998</c:v>
                </c:pt>
                <c:pt idx="58">
                  <c:v>1999</c:v>
                </c:pt>
                <c:pt idx="59">
                  <c:v>2000</c:v>
                </c:pt>
                <c:pt idx="60">
                  <c:v>2001</c:v>
                </c:pt>
                <c:pt idx="61">
                  <c:v>2002</c:v>
                </c:pt>
                <c:pt idx="62">
                  <c:v>2003</c:v>
                </c:pt>
                <c:pt idx="63">
                  <c:v>2004</c:v>
                </c:pt>
                <c:pt idx="64">
                  <c:v>2005</c:v>
                </c:pt>
                <c:pt idx="65">
                  <c:v>2006</c:v>
                </c:pt>
                <c:pt idx="66">
                  <c:v>2007</c:v>
                </c:pt>
                <c:pt idx="67">
                  <c:v>2008</c:v>
                </c:pt>
                <c:pt idx="68">
                  <c:v>2009</c:v>
                </c:pt>
                <c:pt idx="69">
                  <c:v>2010</c:v>
                </c:pt>
              </c:strCache>
            </c:strRef>
          </c:cat>
          <c:val>
            <c:numRef>
              <c:f>'ONS Population &amp; Fertility'!$F$2:$F$71</c:f>
              <c:numCache>
                <c:formatCode>0.00%</c:formatCode>
                <c:ptCount val="70"/>
                <c:pt idx="0">
                  <c:v>0.11590406343735268</c:v>
                </c:pt>
                <c:pt idx="1">
                  <c:v>0.10591662663103624</c:v>
                </c:pt>
                <c:pt idx="2">
                  <c:v>0.10231115215669541</c:v>
                </c:pt>
                <c:pt idx="3">
                  <c:v>9.5364069207614865E-2</c:v>
                </c:pt>
                <c:pt idx="4">
                  <c:v>0.10796588507464662</c:v>
                </c:pt>
                <c:pt idx="5">
                  <c:v>0.10359696802437862</c:v>
                </c:pt>
                <c:pt idx="6">
                  <c:v>0.10886171350221219</c:v>
                </c:pt>
                <c:pt idx="7">
                  <c:v>0.11905363817641035</c:v>
                </c:pt>
                <c:pt idx="8">
                  <c:v>0.12149597956518525</c:v>
                </c:pt>
                <c:pt idx="9">
                  <c:v>0.12501846945260128</c:v>
                </c:pt>
                <c:pt idx="10">
                  <c:v>0.13129032115230491</c:v>
                </c:pt>
                <c:pt idx="11">
                  <c:v>0.13305676564227775</c:v>
                </c:pt>
                <c:pt idx="12">
                  <c:v>0.1328751030141502</c:v>
                </c:pt>
                <c:pt idx="13">
                  <c:v>0.13713332274426965</c:v>
                </c:pt>
                <c:pt idx="14">
                  <c:v>0.13824570125379784</c:v>
                </c:pt>
                <c:pt idx="15">
                  <c:v>0.14341422319318611</c:v>
                </c:pt>
                <c:pt idx="16">
                  <c:v>0.14808931945959322</c:v>
                </c:pt>
                <c:pt idx="17">
                  <c:v>0.15138481062216913</c:v>
                </c:pt>
                <c:pt idx="18">
                  <c:v>0.15662370524555078</c:v>
                </c:pt>
                <c:pt idx="19">
                  <c:v>0.15612894185387355</c:v>
                </c:pt>
                <c:pt idx="20">
                  <c:v>0.1595858894760262</c:v>
                </c:pt>
                <c:pt idx="21">
                  <c:v>0.15978448522538677</c:v>
                </c:pt>
                <c:pt idx="22">
                  <c:v>0.15965013962800992</c:v>
                </c:pt>
                <c:pt idx="23">
                  <c:v>0.15716598247432567</c:v>
                </c:pt>
                <c:pt idx="24">
                  <c:v>0.15538555159523604</c:v>
                </c:pt>
                <c:pt idx="25">
                  <c:v>0.1551970233801627</c:v>
                </c:pt>
                <c:pt idx="26">
                  <c:v>0.1548252507919112</c:v>
                </c:pt>
                <c:pt idx="27">
                  <c:v>0.14733080100381801</c:v>
                </c:pt>
                <c:pt idx="30">
                  <c:v>0.13451870957856363</c:v>
                </c:pt>
                <c:pt idx="31">
                  <c:v>0.12974332818703133</c:v>
                </c:pt>
                <c:pt idx="32">
                  <c:v>0.12780622321374416</c:v>
                </c:pt>
                <c:pt idx="33">
                  <c:v>0.12593981731092305</c:v>
                </c:pt>
                <c:pt idx="34">
                  <c:v>0.12563696774353919</c:v>
                </c:pt>
                <c:pt idx="35">
                  <c:v>0.12225854485083951</c:v>
                </c:pt>
                <c:pt idx="36">
                  <c:v>0.1200701262518467</c:v>
                </c:pt>
                <c:pt idx="37">
                  <c:v>0.12076932621081188</c:v>
                </c:pt>
                <c:pt idx="38">
                  <c:v>0.1198348661814215</c:v>
                </c:pt>
                <c:pt idx="39">
                  <c:v>0.11634874145502976</c:v>
                </c:pt>
                <c:pt idx="40">
                  <c:v>0.11724340102002861</c:v>
                </c:pt>
                <c:pt idx="41">
                  <c:v>0.11665183542594951</c:v>
                </c:pt>
                <c:pt idx="42">
                  <c:v>0.11426341606080739</c:v>
                </c:pt>
                <c:pt idx="43">
                  <c:v>0.11291295158114249</c:v>
                </c:pt>
                <c:pt idx="44">
                  <c:v>0.11403878936712486</c:v>
                </c:pt>
                <c:pt idx="45">
                  <c:v>0.11201359115788072</c:v>
                </c:pt>
                <c:pt idx="46">
                  <c:v>0.10912809917961706</c:v>
                </c:pt>
                <c:pt idx="47">
                  <c:v>0.10841766667579807</c:v>
                </c:pt>
                <c:pt idx="48">
                  <c:v>0.11232832891053837</c:v>
                </c:pt>
                <c:pt idx="49">
                  <c:v>9.8229812785000148E-2</c:v>
                </c:pt>
                <c:pt idx="50">
                  <c:v>0.11062660089786147</c:v>
                </c:pt>
                <c:pt idx="51">
                  <c:v>0.11365956360852367</c:v>
                </c:pt>
                <c:pt idx="53">
                  <c:v>0.11362426022150481</c:v>
                </c:pt>
                <c:pt idx="54">
                  <c:v>0.11608021748454804</c:v>
                </c:pt>
                <c:pt idx="55">
                  <c:v>0.11524207641438987</c:v>
                </c:pt>
                <c:pt idx="56">
                  <c:v>0.1047807866644897</c:v>
                </c:pt>
                <c:pt idx="57">
                  <c:v>0.10391397403054878</c:v>
                </c:pt>
                <c:pt idx="58">
                  <c:v>0.10156109295803638</c:v>
                </c:pt>
                <c:pt idx="59">
                  <c:v>0.10593589779647641</c:v>
                </c:pt>
                <c:pt idx="60">
                  <c:v>9.8743092389604367E-2</c:v>
                </c:pt>
                <c:pt idx="61">
                  <c:v>9.9134069871603461E-2</c:v>
                </c:pt>
                <c:pt idx="63">
                  <c:v>9.4133223702207683E-2</c:v>
                </c:pt>
                <c:pt idx="64">
                  <c:v>9.6882330626243546E-2</c:v>
                </c:pt>
                <c:pt idx="65">
                  <c:v>8.5335894062284853E-2</c:v>
                </c:pt>
                <c:pt idx="66">
                  <c:v>8.5492592168553344E-2</c:v>
                </c:pt>
                <c:pt idx="67">
                  <c:v>8.9645850000917154E-2</c:v>
                </c:pt>
                <c:pt idx="68">
                  <c:v>9.0633884980913224E-2</c:v>
                </c:pt>
                <c:pt idx="69">
                  <c:v>8.8447311471102727E-2</c:v>
                </c:pt>
              </c:numCache>
            </c:numRef>
          </c:val>
        </c:ser>
        <c:marker val="1"/>
        <c:axId val="63571456"/>
        <c:axId val="63572992"/>
      </c:lineChart>
      <c:catAx>
        <c:axId val="63571456"/>
        <c:scaling>
          <c:orientation val="minMax"/>
        </c:scaling>
        <c:axPos val="b"/>
        <c:numFmt formatCode="@" sourceLinked="1"/>
        <c:tickLblPos val="nextTo"/>
        <c:crossAx val="63572992"/>
        <c:crosses val="autoZero"/>
        <c:auto val="1"/>
        <c:lblAlgn val="ctr"/>
        <c:lblOffset val="100"/>
      </c:catAx>
      <c:valAx>
        <c:axId val="63572992"/>
        <c:scaling>
          <c:orientation val="minMax"/>
        </c:scaling>
        <c:axPos val="l"/>
        <c:majorGridlines/>
        <c:numFmt formatCode="0.00%" sourceLinked="1"/>
        <c:tickLblPos val="nextTo"/>
        <c:crossAx val="63571456"/>
        <c:crosses val="autoZero"/>
        <c:crossBetween val="between"/>
      </c:valAx>
    </c:plotArea>
    <c:legend>
      <c:legendPos val="r"/>
      <c:layout>
        <c:manualLayout>
          <c:xMode val="edge"/>
          <c:yMode val="edge"/>
          <c:x val="0.82353535353535356"/>
          <c:y val="0.500874351808131"/>
          <c:w val="0.16829535512606378"/>
          <c:h val="0.12569600598952685"/>
        </c:manualLayout>
      </c:layout>
    </c:legend>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2.9061762569838567E-2"/>
          <c:y val="7.510029282869321E-2"/>
          <c:w val="0.80532059433993342"/>
          <c:h val="0.75011205791056945"/>
        </c:manualLayout>
      </c:layout>
      <c:lineChart>
        <c:grouping val="standard"/>
        <c:ser>
          <c:idx val="0"/>
          <c:order val="0"/>
          <c:tx>
            <c:v>Live births per 1000 of general population of England and Wales (1960-2010)</c:v>
          </c:tx>
          <c:cat>
            <c:numRef>
              <c:f>'Recapitulation of Statistics'!$A$121:$A$171</c:f>
              <c:numCache>
                <c:formatCode>General</c:formatCode>
                <c:ptCount val="5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numCache>
            </c:numRef>
          </c:cat>
          <c:val>
            <c:numRef>
              <c:f>'ONS Population &amp; Fertility'!$C$21:$C$71</c:f>
              <c:numCache>
                <c:formatCode>General</c:formatCode>
                <c:ptCount val="51"/>
                <c:pt idx="0">
                  <c:v>17.5</c:v>
                </c:pt>
                <c:pt idx="1">
                  <c:v>17.899999999999999</c:v>
                </c:pt>
                <c:pt idx="2">
                  <c:v>18.3</c:v>
                </c:pt>
                <c:pt idx="3">
                  <c:v>18.5</c:v>
                </c:pt>
                <c:pt idx="4">
                  <c:v>18.8</c:v>
                </c:pt>
                <c:pt idx="5">
                  <c:v>18.3</c:v>
                </c:pt>
                <c:pt idx="6">
                  <c:v>17.899999999999999</c:v>
                </c:pt>
                <c:pt idx="7">
                  <c:v>17.5</c:v>
                </c:pt>
                <c:pt idx="8">
                  <c:v>17.2</c:v>
                </c:pt>
                <c:pt idx="9">
                  <c:v>16.600000000000001</c:v>
                </c:pt>
                <c:pt idx="10">
                  <c:v>16.2</c:v>
                </c:pt>
                <c:pt idx="11">
                  <c:v>16.100000000000001</c:v>
                </c:pt>
                <c:pt idx="12">
                  <c:v>14.9</c:v>
                </c:pt>
                <c:pt idx="13">
                  <c:v>13.9</c:v>
                </c:pt>
                <c:pt idx="14">
                  <c:v>13.1</c:v>
                </c:pt>
                <c:pt idx="15">
                  <c:v>12.4</c:v>
                </c:pt>
                <c:pt idx="16">
                  <c:v>12</c:v>
                </c:pt>
                <c:pt idx="17">
                  <c:v>11.7</c:v>
                </c:pt>
                <c:pt idx="18">
                  <c:v>12.2</c:v>
                </c:pt>
                <c:pt idx="19">
                  <c:v>13.1</c:v>
                </c:pt>
                <c:pt idx="20">
                  <c:v>13.4</c:v>
                </c:pt>
                <c:pt idx="21">
                  <c:v>13</c:v>
                </c:pt>
                <c:pt idx="22">
                  <c:v>12.8</c:v>
                </c:pt>
                <c:pt idx="23">
                  <c:v>12.8</c:v>
                </c:pt>
                <c:pt idx="24">
                  <c:v>12.9</c:v>
                </c:pt>
                <c:pt idx="25">
                  <c:v>13.2</c:v>
                </c:pt>
                <c:pt idx="26">
                  <c:v>13.3</c:v>
                </c:pt>
                <c:pt idx="27">
                  <c:v>13.6</c:v>
                </c:pt>
                <c:pt idx="28">
                  <c:v>13.8</c:v>
                </c:pt>
                <c:pt idx="29">
                  <c:v>13.6</c:v>
                </c:pt>
                <c:pt idx="30">
                  <c:v>13.9</c:v>
                </c:pt>
                <c:pt idx="31">
                  <c:v>13.7</c:v>
                </c:pt>
                <c:pt idx="32">
                  <c:v>13.5</c:v>
                </c:pt>
                <c:pt idx="33">
                  <c:v>13.1</c:v>
                </c:pt>
                <c:pt idx="34">
                  <c:v>12.9</c:v>
                </c:pt>
                <c:pt idx="35">
                  <c:v>12.5</c:v>
                </c:pt>
                <c:pt idx="36">
                  <c:v>12.6</c:v>
                </c:pt>
                <c:pt idx="37">
                  <c:v>12.5</c:v>
                </c:pt>
                <c:pt idx="38">
                  <c:v>12.8</c:v>
                </c:pt>
                <c:pt idx="39">
                  <c:v>11.9</c:v>
                </c:pt>
                <c:pt idx="40">
                  <c:v>11.5</c:v>
                </c:pt>
                <c:pt idx="41">
                  <c:v>11.3</c:v>
                </c:pt>
                <c:pt idx="42">
                  <c:v>11.3</c:v>
                </c:pt>
                <c:pt idx="43">
                  <c:v>11.7</c:v>
                </c:pt>
                <c:pt idx="44">
                  <c:v>12</c:v>
                </c:pt>
                <c:pt idx="45">
                  <c:v>12</c:v>
                </c:pt>
                <c:pt idx="46">
                  <c:v>12.4</c:v>
                </c:pt>
                <c:pt idx="47">
                  <c:v>12.7</c:v>
                </c:pt>
                <c:pt idx="48">
                  <c:v>12.9</c:v>
                </c:pt>
                <c:pt idx="49">
                  <c:v>12.8</c:v>
                </c:pt>
                <c:pt idx="50">
                  <c:v>13</c:v>
                </c:pt>
              </c:numCache>
            </c:numRef>
          </c:val>
        </c:ser>
        <c:ser>
          <c:idx val="1"/>
          <c:order val="1"/>
          <c:tx>
            <c:v>Baptisms per 1000 of Catholic population of England and Wales (1960-2010)</c:v>
          </c:tx>
          <c:cat>
            <c:numRef>
              <c:f>'Recapitulation of Statistics'!$A$121:$A$171</c:f>
              <c:numCache>
                <c:formatCode>General</c:formatCode>
                <c:ptCount val="5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numCache>
            </c:numRef>
          </c:cat>
          <c:val>
            <c:numRef>
              <c:f>'Recapitulation of Statistics'!$Q$121:$Q$171</c:f>
              <c:numCache>
                <c:formatCode>0.00</c:formatCode>
                <c:ptCount val="51"/>
                <c:pt idx="0">
                  <c:v>34.490502321654709</c:v>
                </c:pt>
                <c:pt idx="1">
                  <c:v>36.51642927654774</c:v>
                </c:pt>
                <c:pt idx="2">
                  <c:v>36.616666666666667</c:v>
                </c:pt>
                <c:pt idx="3">
                  <c:v>36.58929290218704</c:v>
                </c:pt>
                <c:pt idx="4">
                  <c:v>35.974131173242746</c:v>
                </c:pt>
                <c:pt idx="5">
                  <c:v>33.882219133072162</c:v>
                </c:pt>
                <c:pt idx="6">
                  <c:v>32.966772023360939</c:v>
                </c:pt>
                <c:pt idx="7">
                  <c:v>31.824918486315582</c:v>
                </c:pt>
                <c:pt idx="8">
                  <c:v>29.526787149252595</c:v>
                </c:pt>
                <c:pt idx="13">
                  <c:v>20.970684589407536</c:v>
                </c:pt>
                <c:pt idx="14">
                  <c:v>19.35818466843881</c:v>
                </c:pt>
                <c:pt idx="15">
                  <c:v>18.14923958241069</c:v>
                </c:pt>
                <c:pt idx="16">
                  <c:v>17.079968982898752</c:v>
                </c:pt>
                <c:pt idx="17">
                  <c:v>16.310742907078328</c:v>
                </c:pt>
                <c:pt idx="18">
                  <c:v>17.188673788185252</c:v>
                </c:pt>
                <c:pt idx="19">
                  <c:v>18.114790025469407</c:v>
                </c:pt>
                <c:pt idx="20">
                  <c:v>17.764334989122975</c:v>
                </c:pt>
                <c:pt idx="21">
                  <c:v>17.471509273944765</c:v>
                </c:pt>
                <c:pt idx="22">
                  <c:v>17.103695251766272</c:v>
                </c:pt>
                <c:pt idx="23">
                  <c:v>16.942573380030076</c:v>
                </c:pt>
                <c:pt idx="24">
                  <c:v>17.038041713997853</c:v>
                </c:pt>
                <c:pt idx="25">
                  <c:v>17.786269191217421</c:v>
                </c:pt>
                <c:pt idx="26">
                  <c:v>17.64593591524574</c:v>
                </c:pt>
                <c:pt idx="27">
                  <c:v>17.860539283964613</c:v>
                </c:pt>
                <c:pt idx="28">
                  <c:v>17.38894762595864</c:v>
                </c:pt>
                <c:pt idx="29">
                  <c:v>17.864162895006796</c:v>
                </c:pt>
                <c:pt idx="30">
                  <c:v>16.110152155049878</c:v>
                </c:pt>
                <c:pt idx="31">
                  <c:v>18.207556540827891</c:v>
                </c:pt>
                <c:pt idx="32">
                  <c:v>18.313715778308389</c:v>
                </c:pt>
                <c:pt idx="34">
                  <c:v>17.114474532450068</c:v>
                </c:pt>
                <c:pt idx="35">
                  <c:v>17.080884239299476</c:v>
                </c:pt>
                <c:pt idx="36">
                  <c:v>16.995242567306139</c:v>
                </c:pt>
                <c:pt idx="37">
                  <c:v>16.142130471840627</c:v>
                </c:pt>
                <c:pt idx="38">
                  <c:v>15.772338317957775</c:v>
                </c:pt>
                <c:pt idx="39">
                  <c:v>15.199522918169782</c:v>
                </c:pt>
                <c:pt idx="40">
                  <c:v>15.537961137625686</c:v>
                </c:pt>
                <c:pt idx="41">
                  <c:v>14.195350222566924</c:v>
                </c:pt>
                <c:pt idx="42">
                  <c:v>14.577829788987048</c:v>
                </c:pt>
                <c:pt idx="44">
                  <c:v>14.667402241066242</c:v>
                </c:pt>
                <c:pt idx="45">
                  <c:v>15.133174108897421</c:v>
                </c:pt>
                <c:pt idx="46">
                  <c:v>13.872656389977484</c:v>
                </c:pt>
                <c:pt idx="47">
                  <c:v>14.192319388414992</c:v>
                </c:pt>
                <c:pt idx="48">
                  <c:v>15.313647399731439</c:v>
                </c:pt>
                <c:pt idx="49">
                  <c:v>15.67201251802306</c:v>
                </c:pt>
                <c:pt idx="50">
                  <c:v>15.855455124837974</c:v>
                </c:pt>
              </c:numCache>
            </c:numRef>
          </c:val>
        </c:ser>
        <c:marker val="1"/>
        <c:axId val="63610880"/>
        <c:axId val="63612416"/>
      </c:lineChart>
      <c:catAx>
        <c:axId val="63610880"/>
        <c:scaling>
          <c:orientation val="minMax"/>
        </c:scaling>
        <c:axPos val="b"/>
        <c:numFmt formatCode="General" sourceLinked="1"/>
        <c:tickLblPos val="nextTo"/>
        <c:crossAx val="63612416"/>
        <c:crosses val="autoZero"/>
        <c:auto val="1"/>
        <c:lblAlgn val="ctr"/>
        <c:lblOffset val="100"/>
      </c:catAx>
      <c:valAx>
        <c:axId val="63612416"/>
        <c:scaling>
          <c:orientation val="minMax"/>
        </c:scaling>
        <c:axPos val="l"/>
        <c:majorGridlines/>
        <c:numFmt formatCode="General" sourceLinked="1"/>
        <c:tickLblPos val="nextTo"/>
        <c:crossAx val="63610880"/>
        <c:crosses val="autoZero"/>
        <c:crossBetween val="between"/>
      </c:valAx>
    </c:plotArea>
    <c:legend>
      <c:legendPos val="r"/>
      <c:layout>
        <c:manualLayout>
          <c:xMode val="edge"/>
          <c:yMode val="edge"/>
          <c:x val="0.83945051864311748"/>
          <c:y val="0.42934461034215865"/>
          <c:w val="0.14485001401738154"/>
          <c:h val="0.25114037022143237"/>
        </c:manualLayout>
      </c:layout>
    </c:legend>
    <c:plotVisOnly val="1"/>
    <c:dispBlanksAs val="gap"/>
  </c:chart>
  <c:printSettings>
    <c:headerFooter/>
    <c:pageMargins b="0.75000000000000133" l="0.70000000000000062" r="0.70000000000000062" t="0.750000000000001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style val="5"/>
  <c:chart>
    <c:title>
      <c:layout/>
      <c:spPr>
        <a:noFill/>
        <a:ln w="25400">
          <a:noFill/>
        </a:ln>
      </c:spPr>
    </c:title>
    <c:plotArea>
      <c:layout>
        <c:manualLayout>
          <c:layoutTarget val="inner"/>
          <c:xMode val="edge"/>
          <c:yMode val="edge"/>
          <c:x val="5.6932197200840091E-2"/>
          <c:y val="9.3040484367314782E-2"/>
          <c:w val="0.74949170569365098"/>
          <c:h val="0.8337110597493721"/>
        </c:manualLayout>
      </c:layout>
      <c:lineChart>
        <c:grouping val="standard"/>
        <c:ser>
          <c:idx val="0"/>
          <c:order val="0"/>
          <c:tx>
            <c:v>Catholic marriages as a percentage of all marriages in England and Wales (1913-2010)</c:v>
          </c:tx>
          <c:cat>
            <c:numRef>
              <c:f>'Recapitulation of Statistics'!$A$74:$A$171</c:f>
              <c:numCache>
                <c:formatCode>General</c:formatCode>
                <c:ptCount val="98"/>
                <c:pt idx="0">
                  <c:v>1913</c:v>
                </c:pt>
                <c:pt idx="1">
                  <c:v>1914</c:v>
                </c:pt>
                <c:pt idx="2">
                  <c:v>1915</c:v>
                </c:pt>
                <c:pt idx="3">
                  <c:v>1916</c:v>
                </c:pt>
                <c:pt idx="4">
                  <c:v>1917</c:v>
                </c:pt>
                <c:pt idx="5">
                  <c:v>1918</c:v>
                </c:pt>
                <c:pt idx="6">
                  <c:v>1919</c:v>
                </c:pt>
                <c:pt idx="7">
                  <c:v>1920</c:v>
                </c:pt>
                <c:pt idx="8">
                  <c:v>1921</c:v>
                </c:pt>
                <c:pt idx="9">
                  <c:v>1922</c:v>
                </c:pt>
                <c:pt idx="10">
                  <c:v>1923</c:v>
                </c:pt>
                <c:pt idx="11">
                  <c:v>1924</c:v>
                </c:pt>
                <c:pt idx="12">
                  <c:v>1925</c:v>
                </c:pt>
                <c:pt idx="13">
                  <c:v>1926</c:v>
                </c:pt>
                <c:pt idx="14">
                  <c:v>1927</c:v>
                </c:pt>
                <c:pt idx="15">
                  <c:v>1928</c:v>
                </c:pt>
                <c:pt idx="16">
                  <c:v>1929</c:v>
                </c:pt>
                <c:pt idx="17">
                  <c:v>1930</c:v>
                </c:pt>
                <c:pt idx="18">
                  <c:v>1931</c:v>
                </c:pt>
                <c:pt idx="19">
                  <c:v>1932</c:v>
                </c:pt>
                <c:pt idx="20">
                  <c:v>1933</c:v>
                </c:pt>
                <c:pt idx="21">
                  <c:v>1934</c:v>
                </c:pt>
                <c:pt idx="22">
                  <c:v>1935</c:v>
                </c:pt>
                <c:pt idx="23">
                  <c:v>1936</c:v>
                </c:pt>
                <c:pt idx="24">
                  <c:v>1937</c:v>
                </c:pt>
                <c:pt idx="25">
                  <c:v>1938</c:v>
                </c:pt>
                <c:pt idx="26">
                  <c:v>1939</c:v>
                </c:pt>
                <c:pt idx="27">
                  <c:v>1940</c:v>
                </c:pt>
                <c:pt idx="28">
                  <c:v>1941</c:v>
                </c:pt>
                <c:pt idx="29">
                  <c:v>1942</c:v>
                </c:pt>
                <c:pt idx="30">
                  <c:v>1943</c:v>
                </c:pt>
                <c:pt idx="31">
                  <c:v>1944</c:v>
                </c:pt>
                <c:pt idx="32">
                  <c:v>1945</c:v>
                </c:pt>
                <c:pt idx="33">
                  <c:v>1946</c:v>
                </c:pt>
                <c:pt idx="34">
                  <c:v>1947</c:v>
                </c:pt>
                <c:pt idx="35">
                  <c:v>1948</c:v>
                </c:pt>
                <c:pt idx="36">
                  <c:v>1949</c:v>
                </c:pt>
                <c:pt idx="37">
                  <c:v>1950</c:v>
                </c:pt>
                <c:pt idx="38">
                  <c:v>1951</c:v>
                </c:pt>
                <c:pt idx="39">
                  <c:v>1952</c:v>
                </c:pt>
                <c:pt idx="40">
                  <c:v>1953</c:v>
                </c:pt>
                <c:pt idx="41">
                  <c:v>1954</c:v>
                </c:pt>
                <c:pt idx="42">
                  <c:v>1955</c:v>
                </c:pt>
                <c:pt idx="43">
                  <c:v>1956</c:v>
                </c:pt>
                <c:pt idx="44">
                  <c:v>1957</c:v>
                </c:pt>
                <c:pt idx="45">
                  <c:v>1958</c:v>
                </c:pt>
                <c:pt idx="46">
                  <c:v>1959</c:v>
                </c:pt>
                <c:pt idx="47">
                  <c:v>1960</c:v>
                </c:pt>
                <c:pt idx="48">
                  <c:v>1961</c:v>
                </c:pt>
                <c:pt idx="49">
                  <c:v>1962</c:v>
                </c:pt>
                <c:pt idx="50">
                  <c:v>1963</c:v>
                </c:pt>
                <c:pt idx="51">
                  <c:v>1964</c:v>
                </c:pt>
                <c:pt idx="52">
                  <c:v>1965</c:v>
                </c:pt>
                <c:pt idx="53">
                  <c:v>1966</c:v>
                </c:pt>
                <c:pt idx="54">
                  <c:v>1967</c:v>
                </c:pt>
                <c:pt idx="55">
                  <c:v>1968</c:v>
                </c:pt>
                <c:pt idx="56">
                  <c:v>1969</c:v>
                </c:pt>
                <c:pt idx="57">
                  <c:v>1970</c:v>
                </c:pt>
                <c:pt idx="58">
                  <c:v>1971</c:v>
                </c:pt>
                <c:pt idx="59">
                  <c:v>1972</c:v>
                </c:pt>
                <c:pt idx="60">
                  <c:v>1973</c:v>
                </c:pt>
                <c:pt idx="61">
                  <c:v>1974</c:v>
                </c:pt>
                <c:pt idx="62">
                  <c:v>1975</c:v>
                </c:pt>
                <c:pt idx="63">
                  <c:v>1976</c:v>
                </c:pt>
                <c:pt idx="64">
                  <c:v>1977</c:v>
                </c:pt>
                <c:pt idx="65">
                  <c:v>1978</c:v>
                </c:pt>
                <c:pt idx="66">
                  <c:v>1979</c:v>
                </c:pt>
                <c:pt idx="67">
                  <c:v>1980</c:v>
                </c:pt>
                <c:pt idx="68">
                  <c:v>1981</c:v>
                </c:pt>
                <c:pt idx="69">
                  <c:v>1982</c:v>
                </c:pt>
                <c:pt idx="70">
                  <c:v>1983</c:v>
                </c:pt>
                <c:pt idx="71">
                  <c:v>1984</c:v>
                </c:pt>
                <c:pt idx="72">
                  <c:v>1985</c:v>
                </c:pt>
                <c:pt idx="73">
                  <c:v>1986</c:v>
                </c:pt>
                <c:pt idx="74">
                  <c:v>1987</c:v>
                </c:pt>
                <c:pt idx="75">
                  <c:v>1988</c:v>
                </c:pt>
                <c:pt idx="76">
                  <c:v>1989</c:v>
                </c:pt>
                <c:pt idx="77">
                  <c:v>1990</c:v>
                </c:pt>
                <c:pt idx="78">
                  <c:v>1991</c:v>
                </c:pt>
                <c:pt idx="79">
                  <c:v>1992</c:v>
                </c:pt>
                <c:pt idx="80">
                  <c:v>1993</c:v>
                </c:pt>
                <c:pt idx="81">
                  <c:v>1994</c:v>
                </c:pt>
                <c:pt idx="82">
                  <c:v>1995</c:v>
                </c:pt>
                <c:pt idx="83">
                  <c:v>1996</c:v>
                </c:pt>
                <c:pt idx="84">
                  <c:v>1997</c:v>
                </c:pt>
                <c:pt idx="85">
                  <c:v>1998</c:v>
                </c:pt>
                <c:pt idx="86">
                  <c:v>1999</c:v>
                </c:pt>
                <c:pt idx="87">
                  <c:v>2000</c:v>
                </c:pt>
                <c:pt idx="88">
                  <c:v>2001</c:v>
                </c:pt>
                <c:pt idx="89">
                  <c:v>2002</c:v>
                </c:pt>
                <c:pt idx="90">
                  <c:v>2003</c:v>
                </c:pt>
                <c:pt idx="91">
                  <c:v>2004</c:v>
                </c:pt>
                <c:pt idx="92">
                  <c:v>2005</c:v>
                </c:pt>
                <c:pt idx="93">
                  <c:v>2006</c:v>
                </c:pt>
                <c:pt idx="94">
                  <c:v>2007</c:v>
                </c:pt>
                <c:pt idx="95">
                  <c:v>2008</c:v>
                </c:pt>
                <c:pt idx="96">
                  <c:v>2009</c:v>
                </c:pt>
                <c:pt idx="97">
                  <c:v>2010</c:v>
                </c:pt>
              </c:numCache>
            </c:numRef>
          </c:cat>
          <c:val>
            <c:numRef>
              <c:f>'Recapitulation of Statistics'!$S$74:$S$171</c:f>
              <c:numCache>
                <c:formatCode>0.00%</c:formatCode>
                <c:ptCount val="98"/>
                <c:pt idx="0">
                  <c:v>4.6063444098219365E-2</c:v>
                </c:pt>
                <c:pt idx="1">
                  <c:v>5.1840856518829762E-2</c:v>
                </c:pt>
                <c:pt idx="2">
                  <c:v>5.3299527550327665E-2</c:v>
                </c:pt>
                <c:pt idx="3">
                  <c:v>5.4658633677093831E-2</c:v>
                </c:pt>
                <c:pt idx="4">
                  <c:v>5.9581619053137858E-2</c:v>
                </c:pt>
                <c:pt idx="5">
                  <c:v>5.9011780765627887E-2</c:v>
                </c:pt>
                <c:pt idx="6">
                  <c:v>5.8880217427201682E-2</c:v>
                </c:pt>
                <c:pt idx="7">
                  <c:v>6.3002984351890348E-2</c:v>
                </c:pt>
                <c:pt idx="8">
                  <c:v>6.5033099372919595E-2</c:v>
                </c:pt>
                <c:pt idx="9">
                  <c:v>6.7303454814973088E-2</c:v>
                </c:pt>
                <c:pt idx="10">
                  <c:v>6.9115756066865472E-2</c:v>
                </c:pt>
                <c:pt idx="11">
                  <c:v>6.880195401057973E-2</c:v>
                </c:pt>
                <c:pt idx="12">
                  <c:v>6.9786160459131052E-2</c:v>
                </c:pt>
                <c:pt idx="13">
                  <c:v>7.0328021153433853E-2</c:v>
                </c:pt>
                <c:pt idx="14">
                  <c:v>6.9721438531634081E-2</c:v>
                </c:pt>
                <c:pt idx="15">
                  <c:v>7.2846175155328666E-2</c:v>
                </c:pt>
                <c:pt idx="16">
                  <c:v>7.3551941171213733E-2</c:v>
                </c:pt>
                <c:pt idx="17">
                  <c:v>7.4993097626535582E-2</c:v>
                </c:pt>
                <c:pt idx="18">
                  <c:v>7.4850808248916934E-2</c:v>
                </c:pt>
                <c:pt idx="19">
                  <c:v>7.6433017344653367E-2</c:v>
                </c:pt>
                <c:pt idx="20">
                  <c:v>7.7821182874437053E-2</c:v>
                </c:pt>
                <c:pt idx="21">
                  <c:v>7.7374987949413832E-2</c:v>
                </c:pt>
                <c:pt idx="22">
                  <c:v>7.8238006957795481E-2</c:v>
                </c:pt>
                <c:pt idx="23">
                  <c:v>7.71477876405635E-2</c:v>
                </c:pt>
                <c:pt idx="24">
                  <c:v>7.954393585031741E-2</c:v>
                </c:pt>
                <c:pt idx="25">
                  <c:v>8.3009000243249823E-2</c:v>
                </c:pt>
                <c:pt idx="26">
                  <c:v>7.9487097845319696E-2</c:v>
                </c:pt>
                <c:pt idx="28">
                  <c:v>8.5582933294936506E-2</c:v>
                </c:pt>
                <c:pt idx="29">
                  <c:v>8.9053507291531442E-2</c:v>
                </c:pt>
                <c:pt idx="30">
                  <c:v>9.7202731149133692E-2</c:v>
                </c:pt>
                <c:pt idx="31">
                  <c:v>0.10222850611468251</c:v>
                </c:pt>
                <c:pt idx="32">
                  <c:v>9.1928093233339878E-2</c:v>
                </c:pt>
                <c:pt idx="33">
                  <c:v>9.2234042001421143E-2</c:v>
                </c:pt>
                <c:pt idx="34">
                  <c:v>8.8744049251015672E-2</c:v>
                </c:pt>
                <c:pt idx="35">
                  <c:v>8.9923933775268278E-2</c:v>
                </c:pt>
                <c:pt idx="36">
                  <c:v>9.6213480659447903E-2</c:v>
                </c:pt>
                <c:pt idx="37">
                  <c:v>9.5280203074004852E-2</c:v>
                </c:pt>
                <c:pt idx="38">
                  <c:v>9.8368383690492042E-2</c:v>
                </c:pt>
                <c:pt idx="39">
                  <c:v>0.10255991846736977</c:v>
                </c:pt>
                <c:pt idx="40">
                  <c:v>0.10451075078696108</c:v>
                </c:pt>
                <c:pt idx="41">
                  <c:v>0.11096739833377715</c:v>
                </c:pt>
                <c:pt idx="42">
                  <c:v>0.11205918674109712</c:v>
                </c:pt>
                <c:pt idx="43">
                  <c:v>0.12133652930776553</c:v>
                </c:pt>
                <c:pt idx="44">
                  <c:v>0.12526844679924937</c:v>
                </c:pt>
                <c:pt idx="45">
                  <c:v>0.12763854280359974</c:v>
                </c:pt>
                <c:pt idx="46">
                  <c:v>0.13212162551525022</c:v>
                </c:pt>
                <c:pt idx="47">
                  <c:v>0.13637395449545128</c:v>
                </c:pt>
                <c:pt idx="48">
                  <c:v>0.13471290361661253</c:v>
                </c:pt>
                <c:pt idx="49">
                  <c:v>0.13065234145836449</c:v>
                </c:pt>
                <c:pt idx="50">
                  <c:v>0.12855756285419079</c:v>
                </c:pt>
                <c:pt idx="51">
                  <c:v>0.12688870520195822</c:v>
                </c:pt>
                <c:pt idx="52">
                  <c:v>0.12424857259105374</c:v>
                </c:pt>
                <c:pt idx="53">
                  <c:v>0.12104905890032952</c:v>
                </c:pt>
                <c:pt idx="54">
                  <c:v>0.11932330359640671</c:v>
                </c:pt>
                <c:pt idx="55">
                  <c:v>0.11626886239584917</c:v>
                </c:pt>
                <c:pt idx="58">
                  <c:v>0.11147238824224126</c:v>
                </c:pt>
                <c:pt idx="59">
                  <c:v>9.9793309418849896E-2</c:v>
                </c:pt>
                <c:pt idx="60">
                  <c:v>9.7851086942949542E-2</c:v>
                </c:pt>
                <c:pt idx="61">
                  <c:v>9.5127592100710479E-2</c:v>
                </c:pt>
                <c:pt idx="62">
                  <c:v>9.129052598392097E-2</c:v>
                </c:pt>
                <c:pt idx="63">
                  <c:v>8.9478395948316497E-2</c:v>
                </c:pt>
                <c:pt idx="64">
                  <c:v>8.7229727079679728E-2</c:v>
                </c:pt>
                <c:pt idx="65">
                  <c:v>8.5630183186787528E-2</c:v>
                </c:pt>
                <c:pt idx="66">
                  <c:v>8.6690361743024996E-2</c:v>
                </c:pt>
                <c:pt idx="67">
                  <c:v>8.5194934355254548E-2</c:v>
                </c:pt>
                <c:pt idx="68">
                  <c:v>8.3350143334858073E-2</c:v>
                </c:pt>
                <c:pt idx="69">
                  <c:v>8.3424419726097862E-2</c:v>
                </c:pt>
                <c:pt idx="70">
                  <c:v>8.0660056805311117E-2</c:v>
                </c:pt>
                <c:pt idx="71">
                  <c:v>8.0358319062047157E-2</c:v>
                </c:pt>
                <c:pt idx="72">
                  <c:v>7.9171105318009527E-2</c:v>
                </c:pt>
                <c:pt idx="73">
                  <c:v>7.9692691507340679E-2</c:v>
                </c:pt>
                <c:pt idx="74">
                  <c:v>7.5821367348853336E-2</c:v>
                </c:pt>
                <c:pt idx="75">
                  <c:v>7.3447884026032167E-2</c:v>
                </c:pt>
                <c:pt idx="76">
                  <c:v>7.3767583797956143E-2</c:v>
                </c:pt>
                <c:pt idx="77">
                  <c:v>7.4340933111882834E-2</c:v>
                </c:pt>
                <c:pt idx="78">
                  <c:v>7.0078498872067699E-2</c:v>
                </c:pt>
                <c:pt idx="79">
                  <c:v>6.627851741536249E-2</c:v>
                </c:pt>
                <c:pt idx="81">
                  <c:v>6.7822406370997942E-2</c:v>
                </c:pt>
                <c:pt idx="82">
                  <c:v>6.4817039560159995E-2</c:v>
                </c:pt>
                <c:pt idx="83">
                  <c:v>6.1991217851061924E-2</c:v>
                </c:pt>
                <c:pt idx="84">
                  <c:v>5.3956174597117448E-2</c:v>
                </c:pt>
                <c:pt idx="85">
                  <c:v>5.1873716344373239E-2</c:v>
                </c:pt>
                <c:pt idx="86">
                  <c:v>5.2422063260155971E-2</c:v>
                </c:pt>
                <c:pt idx="87">
                  <c:v>4.8660066203663969E-2</c:v>
                </c:pt>
                <c:pt idx="88">
                  <c:v>4.9131915883913059E-2</c:v>
                </c:pt>
                <c:pt idx="89">
                  <c:v>4.4300380287641432E-2</c:v>
                </c:pt>
                <c:pt idx="91">
                  <c:v>4.2183477436105891E-2</c:v>
                </c:pt>
                <c:pt idx="92">
                  <c:v>4.4192005811020764E-2</c:v>
                </c:pt>
                <c:pt idx="93">
                  <c:v>4.3666006832209947E-2</c:v>
                </c:pt>
                <c:pt idx="94">
                  <c:v>4.2274405502895476E-2</c:v>
                </c:pt>
                <c:pt idx="95">
                  <c:v>4.2121512845958761E-2</c:v>
                </c:pt>
                <c:pt idx="96">
                  <c:v>4.2883631686047766E-2</c:v>
                </c:pt>
                <c:pt idx="97">
                  <c:v>4.2725010369141433E-2</c:v>
                </c:pt>
              </c:numCache>
            </c:numRef>
          </c:val>
        </c:ser>
        <c:marker val="1"/>
        <c:axId val="64017536"/>
        <c:axId val="64019072"/>
      </c:lineChart>
      <c:catAx>
        <c:axId val="64017536"/>
        <c:scaling>
          <c:orientation val="minMax"/>
        </c:scaling>
        <c:axPos val="b"/>
        <c:numFmt formatCode="General" sourceLinked="1"/>
        <c:tickLblPos val="nextTo"/>
        <c:crossAx val="64019072"/>
        <c:crosses val="autoZero"/>
        <c:auto val="1"/>
        <c:lblAlgn val="ctr"/>
        <c:lblOffset val="100"/>
      </c:catAx>
      <c:valAx>
        <c:axId val="64019072"/>
        <c:scaling>
          <c:orientation val="minMax"/>
        </c:scaling>
        <c:axPos val="l"/>
        <c:majorGridlines/>
        <c:numFmt formatCode="0.00%" sourceLinked="1"/>
        <c:tickLblPos val="nextTo"/>
        <c:crossAx val="64017536"/>
        <c:crosses val="autoZero"/>
        <c:crossBetween val="between"/>
      </c:valAx>
    </c:plotArea>
    <c:legend>
      <c:legendPos val="r"/>
      <c:layout>
        <c:manualLayout>
          <c:xMode val="edge"/>
          <c:yMode val="edge"/>
          <c:x val="0.81350811540714285"/>
          <c:y val="0.50083005793430047"/>
          <c:w val="0.18033226152197213"/>
          <c:h val="0.12161432557248752"/>
        </c:manualLayout>
      </c:layout>
    </c:legend>
    <c:plotVisOnly val="1"/>
    <c:dispBlanksAs val="gap"/>
  </c:chart>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295276</xdr:colOff>
      <xdr:row>0</xdr:row>
      <xdr:rowOff>180974</xdr:rowOff>
    </xdr:from>
    <xdr:to>
      <xdr:col>19</xdr:col>
      <xdr:colOff>9526</xdr:colOff>
      <xdr:row>30</xdr:row>
      <xdr:rowOff>9525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0</xdr:row>
      <xdr:rowOff>142875</xdr:rowOff>
    </xdr:from>
    <xdr:to>
      <xdr:col>18</xdr:col>
      <xdr:colOff>590550</xdr:colOff>
      <xdr:row>29</xdr:row>
      <xdr:rowOff>180975</xdr:rowOff>
    </xdr:to>
    <xdr:graphicFrame macro="">
      <xdr:nvGraphicFramePr>
        <xdr:cNvPr id="21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276225</xdr:colOff>
      <xdr:row>0</xdr:row>
      <xdr:rowOff>161926</xdr:rowOff>
    </xdr:from>
    <xdr:to>
      <xdr:col>18</xdr:col>
      <xdr:colOff>600074</xdr:colOff>
      <xdr:row>29</xdr:row>
      <xdr:rowOff>180976</xdr:rowOff>
    </xdr:to>
    <xdr:graphicFrame macro="">
      <xdr:nvGraphicFramePr>
        <xdr:cNvPr id="235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219075</xdr:colOff>
      <xdr:row>0</xdr:row>
      <xdr:rowOff>152400</xdr:rowOff>
    </xdr:from>
    <xdr:to>
      <xdr:col>18</xdr:col>
      <xdr:colOff>581025</xdr:colOff>
      <xdr:row>29</xdr:row>
      <xdr:rowOff>171450</xdr:rowOff>
    </xdr:to>
    <xdr:graphicFrame macro="">
      <xdr:nvGraphicFramePr>
        <xdr:cNvPr id="256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0</xdr:row>
      <xdr:rowOff>171450</xdr:rowOff>
    </xdr:from>
    <xdr:to>
      <xdr:col>18</xdr:col>
      <xdr:colOff>600075</xdr:colOff>
      <xdr:row>29</xdr:row>
      <xdr:rowOff>180975</xdr:rowOff>
    </xdr:to>
    <xdr:graphicFrame macro="">
      <xdr:nvGraphicFramePr>
        <xdr:cNvPr id="276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xdr:row>
      <xdr:rowOff>38099</xdr:rowOff>
    </xdr:from>
    <xdr:to>
      <xdr:col>18</xdr:col>
      <xdr:colOff>590549</xdr:colOff>
      <xdr:row>30</xdr:row>
      <xdr:rowOff>9524</xdr:rowOff>
    </xdr:to>
    <xdr:graphicFrame macro="">
      <xdr:nvGraphicFramePr>
        <xdr:cNvPr id="51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171450</xdr:rowOff>
    </xdr:from>
    <xdr:to>
      <xdr:col>18</xdr:col>
      <xdr:colOff>581025</xdr:colOff>
      <xdr:row>28</xdr:row>
      <xdr:rowOff>104775</xdr:rowOff>
    </xdr:to>
    <xdr:graphicFrame macro="">
      <xdr:nvGraphicFramePr>
        <xdr:cNvPr id="71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0</xdr:row>
      <xdr:rowOff>142874</xdr:rowOff>
    </xdr:from>
    <xdr:to>
      <xdr:col>18</xdr:col>
      <xdr:colOff>590550</xdr:colOff>
      <xdr:row>29</xdr:row>
      <xdr:rowOff>47625</xdr:rowOff>
    </xdr:to>
    <xdr:graphicFrame macro="">
      <xdr:nvGraphicFramePr>
        <xdr:cNvPr id="92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0</xdr:row>
      <xdr:rowOff>142875</xdr:rowOff>
    </xdr:from>
    <xdr:to>
      <xdr:col>18</xdr:col>
      <xdr:colOff>542925</xdr:colOff>
      <xdr:row>30</xdr:row>
      <xdr:rowOff>0</xdr:rowOff>
    </xdr:to>
    <xdr:graphicFrame macro="">
      <xdr:nvGraphicFramePr>
        <xdr:cNvPr id="112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238126</xdr:colOff>
      <xdr:row>0</xdr:row>
      <xdr:rowOff>161925</xdr:rowOff>
    </xdr:from>
    <xdr:to>
      <xdr:col>19</xdr:col>
      <xdr:colOff>19050</xdr:colOff>
      <xdr:row>31</xdr:row>
      <xdr:rowOff>47625</xdr:rowOff>
    </xdr:to>
    <xdr:graphicFrame macro="">
      <xdr:nvGraphicFramePr>
        <xdr:cNvPr id="133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0</xdr:row>
      <xdr:rowOff>180975</xdr:rowOff>
    </xdr:from>
    <xdr:to>
      <xdr:col>19</xdr:col>
      <xdr:colOff>9525</xdr:colOff>
      <xdr:row>29</xdr:row>
      <xdr:rowOff>171451</xdr:rowOff>
    </xdr:to>
    <xdr:graphicFrame macro="">
      <xdr:nvGraphicFramePr>
        <xdr:cNvPr id="153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276225</xdr:colOff>
      <xdr:row>0</xdr:row>
      <xdr:rowOff>133350</xdr:rowOff>
    </xdr:from>
    <xdr:to>
      <xdr:col>19</xdr:col>
      <xdr:colOff>76200</xdr:colOff>
      <xdr:row>33</xdr:row>
      <xdr:rowOff>104775</xdr:rowOff>
    </xdr:to>
    <xdr:graphicFrame macro="">
      <xdr:nvGraphicFramePr>
        <xdr:cNvPr id="174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266700</xdr:colOff>
      <xdr:row>0</xdr:row>
      <xdr:rowOff>171450</xdr:rowOff>
    </xdr:from>
    <xdr:to>
      <xdr:col>19</xdr:col>
      <xdr:colOff>0</xdr:colOff>
      <xdr:row>29</xdr:row>
      <xdr:rowOff>180975</xdr:rowOff>
    </xdr:to>
    <xdr:graphicFrame macro="">
      <xdr:nvGraphicFramePr>
        <xdr:cNvPr id="194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A1:AC187"/>
  <sheetViews>
    <sheetView workbookViewId="0">
      <pane ySplit="1" topLeftCell="A50" activePane="bottomLeft" state="frozen"/>
      <selection pane="bottomLeft" activeCell="H63" sqref="H63"/>
    </sheetView>
  </sheetViews>
  <sheetFormatPr defaultRowHeight="15"/>
  <cols>
    <col min="10" max="13" width="14.28515625" customWidth="1"/>
    <col min="15" max="15" width="21.85546875" style="18" customWidth="1"/>
    <col min="17" max="17" width="20.42578125" customWidth="1"/>
    <col min="18" max="18" width="19.85546875" customWidth="1"/>
    <col min="19" max="19" width="19.85546875" style="29" customWidth="1"/>
    <col min="20" max="20" width="17.42578125" customWidth="1"/>
    <col min="21" max="21" width="40.5703125" customWidth="1"/>
    <col min="22" max="22" width="11.28515625" customWidth="1"/>
    <col min="23" max="23" width="20.42578125" customWidth="1"/>
    <col min="24" max="24" width="9.140625" style="2"/>
  </cols>
  <sheetData>
    <row r="1" spans="1:24">
      <c r="B1" t="s">
        <v>1</v>
      </c>
      <c r="C1" t="s">
        <v>2</v>
      </c>
      <c r="D1" t="s">
        <v>3</v>
      </c>
      <c r="E1" t="s">
        <v>4</v>
      </c>
      <c r="F1" t="s">
        <v>5</v>
      </c>
      <c r="G1" t="s">
        <v>59</v>
      </c>
      <c r="H1" t="s">
        <v>60</v>
      </c>
      <c r="I1" t="s">
        <v>61</v>
      </c>
      <c r="J1" s="35" t="s">
        <v>51</v>
      </c>
      <c r="K1" s="28" t="s">
        <v>52</v>
      </c>
      <c r="L1" s="20" t="s">
        <v>62</v>
      </c>
      <c r="M1" s="20" t="s">
        <v>63</v>
      </c>
      <c r="N1" s="20" t="s">
        <v>64</v>
      </c>
      <c r="O1" s="21" t="s">
        <v>50</v>
      </c>
      <c r="P1" s="22" t="s">
        <v>6</v>
      </c>
      <c r="Q1" s="23" t="s">
        <v>46</v>
      </c>
      <c r="R1" t="s">
        <v>53</v>
      </c>
      <c r="S1" s="29" t="s">
        <v>56</v>
      </c>
      <c r="T1" s="38" t="s">
        <v>54</v>
      </c>
      <c r="U1" s="24" t="s">
        <v>55</v>
      </c>
      <c r="V1" s="25" t="s">
        <v>7</v>
      </c>
      <c r="W1" s="26" t="s">
        <v>47</v>
      </c>
      <c r="X1" s="2" t="s">
        <v>14</v>
      </c>
    </row>
    <row r="2" spans="1:24" s="27" customFormat="1">
      <c r="A2" s="27">
        <v>1840</v>
      </c>
      <c r="J2">
        <v>471</v>
      </c>
      <c r="O2" s="32"/>
      <c r="S2" s="33"/>
      <c r="X2" s="34"/>
    </row>
    <row r="3" spans="1:24" s="27" customFormat="1">
      <c r="A3">
        <v>1841</v>
      </c>
      <c r="J3">
        <v>487</v>
      </c>
      <c r="O3" s="32"/>
      <c r="S3" s="33"/>
      <c r="X3" s="34"/>
    </row>
    <row r="4" spans="1:24" s="27" customFormat="1">
      <c r="A4">
        <v>1842</v>
      </c>
      <c r="J4">
        <v>500</v>
      </c>
      <c r="O4" s="32"/>
      <c r="S4" s="33"/>
      <c r="X4" s="34"/>
    </row>
    <row r="5" spans="1:24" s="27" customFormat="1">
      <c r="A5">
        <v>1843</v>
      </c>
      <c r="J5">
        <v>506</v>
      </c>
      <c r="O5" s="32"/>
      <c r="S5" s="33"/>
      <c r="X5" s="34"/>
    </row>
    <row r="6" spans="1:24" s="27" customFormat="1">
      <c r="A6">
        <v>1844</v>
      </c>
      <c r="J6">
        <v>509</v>
      </c>
      <c r="O6" s="32"/>
      <c r="S6" s="33"/>
      <c r="X6" s="34"/>
    </row>
    <row r="7" spans="1:24" s="27" customFormat="1">
      <c r="A7">
        <v>1845</v>
      </c>
      <c r="J7">
        <v>522</v>
      </c>
      <c r="O7" s="32"/>
      <c r="S7" s="33"/>
      <c r="X7" s="34"/>
    </row>
    <row r="8" spans="1:24" s="27" customFormat="1">
      <c r="A8">
        <v>1846</v>
      </c>
      <c r="J8">
        <v>540</v>
      </c>
      <c r="O8" s="32"/>
      <c r="S8" s="33"/>
      <c r="X8" s="34"/>
    </row>
    <row r="9" spans="1:24" s="27" customFormat="1">
      <c r="A9">
        <v>1847</v>
      </c>
      <c r="J9">
        <v>545</v>
      </c>
      <c r="L9">
        <v>8</v>
      </c>
      <c r="N9" s="27">
        <f>SUM(L9:M9)</f>
        <v>8</v>
      </c>
      <c r="O9" s="32"/>
      <c r="S9" s="33"/>
      <c r="X9" s="34"/>
    </row>
    <row r="10" spans="1:24" s="27" customFormat="1">
      <c r="A10">
        <v>1848</v>
      </c>
      <c r="J10">
        <v>587</v>
      </c>
      <c r="L10">
        <v>15</v>
      </c>
      <c r="N10" s="27">
        <f t="shared" ref="N10:N73" si="0">SUM(L10:M10)</f>
        <v>15</v>
      </c>
      <c r="O10" s="32"/>
      <c r="S10" s="33"/>
      <c r="X10" s="34"/>
    </row>
    <row r="11" spans="1:24" s="27" customFormat="1">
      <c r="A11">
        <v>1849</v>
      </c>
      <c r="J11">
        <v>587</v>
      </c>
      <c r="L11">
        <v>24</v>
      </c>
      <c r="N11" s="27">
        <f t="shared" si="0"/>
        <v>24</v>
      </c>
      <c r="O11" s="32"/>
      <c r="S11" s="33"/>
      <c r="X11" s="34"/>
    </row>
    <row r="12" spans="1:24" s="27" customFormat="1">
      <c r="A12">
        <v>1850</v>
      </c>
      <c r="J12">
        <v>597</v>
      </c>
      <c r="L12">
        <v>38</v>
      </c>
      <c r="N12" s="27">
        <f t="shared" si="0"/>
        <v>38</v>
      </c>
      <c r="O12" s="32"/>
      <c r="S12" s="33"/>
      <c r="X12" s="34"/>
    </row>
    <row r="13" spans="1:24" s="27" customFormat="1">
      <c r="A13">
        <v>1851</v>
      </c>
      <c r="J13">
        <v>410</v>
      </c>
      <c r="L13">
        <v>18</v>
      </c>
      <c r="N13" s="27">
        <f t="shared" si="0"/>
        <v>18</v>
      </c>
      <c r="O13" s="32"/>
      <c r="S13" s="33"/>
      <c r="X13" s="34"/>
    </row>
    <row r="14" spans="1:24" s="27" customFormat="1">
      <c r="A14">
        <v>1852</v>
      </c>
      <c r="J14">
        <v>648</v>
      </c>
      <c r="L14"/>
      <c r="O14" s="32"/>
      <c r="S14" s="33"/>
      <c r="X14" s="34"/>
    </row>
    <row r="15" spans="1:24" s="27" customFormat="1">
      <c r="A15">
        <v>1853</v>
      </c>
      <c r="J15">
        <v>678</v>
      </c>
      <c r="L15">
        <v>20</v>
      </c>
      <c r="N15" s="27">
        <f t="shared" si="0"/>
        <v>20</v>
      </c>
      <c r="O15" s="32"/>
      <c r="S15" s="33"/>
      <c r="X15" s="34"/>
    </row>
    <row r="16" spans="1:24" s="27" customFormat="1">
      <c r="A16">
        <v>1854</v>
      </c>
      <c r="J16">
        <v>697</v>
      </c>
      <c r="L16">
        <v>26</v>
      </c>
      <c r="N16" s="27">
        <f t="shared" si="0"/>
        <v>26</v>
      </c>
      <c r="O16" s="32"/>
      <c r="S16" s="33"/>
      <c r="X16" s="34"/>
    </row>
    <row r="17" spans="1:24" s="27" customFormat="1">
      <c r="A17">
        <v>1855</v>
      </c>
      <c r="J17">
        <v>708</v>
      </c>
      <c r="L17">
        <v>24</v>
      </c>
      <c r="N17" s="27">
        <f t="shared" si="0"/>
        <v>24</v>
      </c>
      <c r="O17" s="32"/>
      <c r="S17" s="33"/>
      <c r="X17" s="34"/>
    </row>
    <row r="18" spans="1:24" s="27" customFormat="1">
      <c r="A18">
        <v>1856</v>
      </c>
      <c r="J18">
        <v>730</v>
      </c>
      <c r="L18">
        <v>35</v>
      </c>
      <c r="N18" s="27">
        <f t="shared" si="0"/>
        <v>35</v>
      </c>
      <c r="O18" s="32"/>
      <c r="S18" s="33"/>
      <c r="X18" s="34"/>
    </row>
    <row r="19" spans="1:24" s="27" customFormat="1">
      <c r="A19">
        <v>1857</v>
      </c>
      <c r="J19">
        <v>737</v>
      </c>
      <c r="L19">
        <v>41</v>
      </c>
      <c r="N19" s="27">
        <f t="shared" si="0"/>
        <v>41</v>
      </c>
      <c r="O19" s="32"/>
      <c r="S19" s="33"/>
      <c r="X19" s="34"/>
    </row>
    <row r="20" spans="1:24" s="27" customFormat="1">
      <c r="A20">
        <v>1858</v>
      </c>
      <c r="J20">
        <v>749</v>
      </c>
      <c r="L20">
        <v>24</v>
      </c>
      <c r="M20">
        <v>1</v>
      </c>
      <c r="N20" s="27">
        <f t="shared" si="0"/>
        <v>25</v>
      </c>
      <c r="O20" s="32"/>
      <c r="S20" s="33"/>
      <c r="X20" s="34"/>
    </row>
    <row r="21" spans="1:24" s="27" customFormat="1">
      <c r="A21">
        <v>1859</v>
      </c>
      <c r="J21">
        <v>767</v>
      </c>
      <c r="L21">
        <v>28</v>
      </c>
      <c r="M21"/>
      <c r="N21" s="27">
        <f t="shared" si="0"/>
        <v>28</v>
      </c>
      <c r="O21" s="32"/>
      <c r="S21" s="33"/>
      <c r="X21" s="34"/>
    </row>
    <row r="22" spans="1:24">
      <c r="A22">
        <v>1860</v>
      </c>
      <c r="J22">
        <v>798</v>
      </c>
      <c r="L22">
        <v>36</v>
      </c>
      <c r="M22">
        <v>1</v>
      </c>
      <c r="N22" s="27">
        <f t="shared" si="0"/>
        <v>37</v>
      </c>
    </row>
    <row r="23" spans="1:24">
      <c r="A23">
        <v>1861</v>
      </c>
      <c r="J23">
        <v>824</v>
      </c>
      <c r="L23">
        <v>32</v>
      </c>
      <c r="M23">
        <v>5</v>
      </c>
      <c r="N23" s="27">
        <f t="shared" si="0"/>
        <v>37</v>
      </c>
    </row>
    <row r="24" spans="1:24">
      <c r="A24">
        <v>1862</v>
      </c>
      <c r="J24">
        <v>872</v>
      </c>
      <c r="L24">
        <v>51</v>
      </c>
      <c r="M24">
        <v>6</v>
      </c>
      <c r="N24" s="27">
        <f t="shared" si="0"/>
        <v>57</v>
      </c>
    </row>
    <row r="25" spans="1:24">
      <c r="A25">
        <v>1863</v>
      </c>
      <c r="J25">
        <v>907</v>
      </c>
      <c r="L25">
        <v>62</v>
      </c>
      <c r="M25">
        <v>2</v>
      </c>
      <c r="N25" s="27">
        <f t="shared" si="0"/>
        <v>64</v>
      </c>
    </row>
    <row r="26" spans="1:24">
      <c r="A26">
        <v>1864</v>
      </c>
      <c r="J26">
        <v>941</v>
      </c>
      <c r="L26">
        <v>45</v>
      </c>
      <c r="M26">
        <v>7</v>
      </c>
      <c r="N26" s="27">
        <f t="shared" si="0"/>
        <v>52</v>
      </c>
    </row>
    <row r="27" spans="1:24">
      <c r="A27">
        <v>1865</v>
      </c>
      <c r="J27">
        <v>987</v>
      </c>
      <c r="L27">
        <v>55</v>
      </c>
      <c r="M27">
        <v>5</v>
      </c>
      <c r="N27" s="27">
        <f t="shared" si="0"/>
        <v>60</v>
      </c>
    </row>
    <row r="28" spans="1:24">
      <c r="A28">
        <v>1867</v>
      </c>
      <c r="J28">
        <v>1014</v>
      </c>
      <c r="L28">
        <v>38</v>
      </c>
      <c r="M28">
        <v>13</v>
      </c>
      <c r="N28" s="27">
        <f t="shared" si="0"/>
        <v>51</v>
      </c>
    </row>
    <row r="29" spans="1:24">
      <c r="A29">
        <v>1868</v>
      </c>
      <c r="J29">
        <v>1082</v>
      </c>
      <c r="L29">
        <v>55</v>
      </c>
      <c r="M29">
        <v>17</v>
      </c>
      <c r="N29" s="27">
        <f t="shared" si="0"/>
        <v>72</v>
      </c>
    </row>
    <row r="30" spans="1:24">
      <c r="A30">
        <v>1869</v>
      </c>
      <c r="J30">
        <v>1122</v>
      </c>
      <c r="L30">
        <v>50</v>
      </c>
      <c r="M30">
        <v>19</v>
      </c>
      <c r="N30" s="27">
        <f t="shared" si="0"/>
        <v>69</v>
      </c>
    </row>
    <row r="31" spans="1:24">
      <c r="A31">
        <v>1870</v>
      </c>
      <c r="J31">
        <v>1151</v>
      </c>
      <c r="L31">
        <v>31</v>
      </c>
      <c r="M31">
        <v>13</v>
      </c>
      <c r="N31" s="27">
        <f t="shared" si="0"/>
        <v>44</v>
      </c>
    </row>
    <row r="32" spans="1:24">
      <c r="A32">
        <v>1871</v>
      </c>
      <c r="J32">
        <v>947</v>
      </c>
      <c r="L32">
        <v>45</v>
      </c>
      <c r="M32">
        <v>26</v>
      </c>
      <c r="N32" s="27">
        <f t="shared" si="0"/>
        <v>71</v>
      </c>
    </row>
    <row r="33" spans="1:14">
      <c r="A33">
        <v>1872</v>
      </c>
      <c r="J33">
        <v>1005</v>
      </c>
      <c r="L33">
        <v>43</v>
      </c>
      <c r="M33">
        <v>32</v>
      </c>
      <c r="N33" s="27">
        <f t="shared" si="0"/>
        <v>75</v>
      </c>
    </row>
    <row r="34" spans="1:14">
      <c r="A34">
        <v>1873</v>
      </c>
      <c r="J34">
        <v>1016</v>
      </c>
      <c r="L34">
        <v>37</v>
      </c>
      <c r="M34">
        <v>23</v>
      </c>
      <c r="N34" s="27">
        <f t="shared" si="0"/>
        <v>60</v>
      </c>
    </row>
    <row r="35" spans="1:14">
      <c r="A35">
        <v>1874</v>
      </c>
      <c r="J35">
        <v>1025</v>
      </c>
      <c r="L35">
        <v>39</v>
      </c>
      <c r="M35">
        <v>21</v>
      </c>
      <c r="N35" s="27">
        <f t="shared" si="0"/>
        <v>60</v>
      </c>
    </row>
    <row r="36" spans="1:14">
      <c r="A36">
        <v>1875</v>
      </c>
      <c r="J36">
        <v>1041</v>
      </c>
      <c r="L36">
        <v>56</v>
      </c>
      <c r="M36">
        <v>28</v>
      </c>
      <c r="N36" s="27">
        <f t="shared" si="0"/>
        <v>84</v>
      </c>
    </row>
    <row r="37" spans="1:14">
      <c r="A37">
        <v>1876</v>
      </c>
      <c r="J37">
        <v>1061</v>
      </c>
      <c r="L37">
        <v>58</v>
      </c>
      <c r="M37">
        <v>10</v>
      </c>
      <c r="N37" s="27">
        <f t="shared" si="0"/>
        <v>68</v>
      </c>
    </row>
    <row r="38" spans="1:14">
      <c r="A38">
        <v>1877</v>
      </c>
      <c r="J38">
        <v>1076</v>
      </c>
      <c r="L38">
        <v>43</v>
      </c>
      <c r="M38">
        <v>35</v>
      </c>
      <c r="N38" s="27">
        <f t="shared" si="0"/>
        <v>78</v>
      </c>
    </row>
    <row r="39" spans="1:14">
      <c r="A39">
        <v>1878</v>
      </c>
      <c r="J39">
        <v>1095</v>
      </c>
      <c r="L39">
        <v>54</v>
      </c>
      <c r="M39">
        <v>20</v>
      </c>
      <c r="N39" s="27">
        <f t="shared" si="0"/>
        <v>74</v>
      </c>
    </row>
    <row r="40" spans="1:14">
      <c r="A40">
        <v>1879</v>
      </c>
      <c r="J40">
        <v>1122</v>
      </c>
      <c r="L40">
        <v>49</v>
      </c>
      <c r="M40">
        <v>19</v>
      </c>
      <c r="N40" s="27">
        <f t="shared" si="0"/>
        <v>68</v>
      </c>
    </row>
    <row r="41" spans="1:14">
      <c r="A41">
        <v>1880</v>
      </c>
      <c r="J41">
        <v>1158</v>
      </c>
      <c r="L41">
        <v>52</v>
      </c>
      <c r="M41">
        <v>19</v>
      </c>
      <c r="N41" s="27">
        <f t="shared" si="0"/>
        <v>71</v>
      </c>
    </row>
    <row r="42" spans="1:14">
      <c r="A42">
        <v>1881</v>
      </c>
      <c r="J42">
        <v>1175</v>
      </c>
      <c r="L42">
        <v>54</v>
      </c>
      <c r="M42">
        <v>25</v>
      </c>
      <c r="N42" s="27">
        <f t="shared" si="0"/>
        <v>79</v>
      </c>
    </row>
    <row r="43" spans="1:14">
      <c r="A43">
        <v>1882</v>
      </c>
      <c r="J43">
        <v>1190</v>
      </c>
      <c r="L43">
        <v>50</v>
      </c>
      <c r="M43">
        <v>20</v>
      </c>
      <c r="N43" s="27">
        <f t="shared" si="0"/>
        <v>70</v>
      </c>
    </row>
    <row r="44" spans="1:14">
      <c r="A44">
        <v>1883</v>
      </c>
      <c r="J44">
        <v>1188</v>
      </c>
      <c r="L44">
        <v>67</v>
      </c>
      <c r="M44">
        <v>27</v>
      </c>
      <c r="N44" s="27">
        <f t="shared" si="0"/>
        <v>94</v>
      </c>
    </row>
    <row r="45" spans="1:14">
      <c r="A45">
        <v>1884</v>
      </c>
      <c r="J45">
        <v>1221</v>
      </c>
      <c r="L45">
        <v>58</v>
      </c>
      <c r="M45">
        <v>31</v>
      </c>
      <c r="N45" s="27">
        <f t="shared" si="0"/>
        <v>89</v>
      </c>
    </row>
    <row r="46" spans="1:14">
      <c r="A46">
        <v>1885</v>
      </c>
      <c r="J46">
        <v>1259</v>
      </c>
      <c r="L46">
        <v>56</v>
      </c>
      <c r="M46">
        <v>41</v>
      </c>
      <c r="N46" s="27">
        <f t="shared" si="0"/>
        <v>97</v>
      </c>
    </row>
    <row r="47" spans="1:14">
      <c r="A47">
        <v>1886</v>
      </c>
      <c r="J47">
        <v>1269</v>
      </c>
      <c r="L47">
        <v>56</v>
      </c>
      <c r="M47">
        <v>36</v>
      </c>
      <c r="N47" s="27">
        <f t="shared" si="0"/>
        <v>92</v>
      </c>
    </row>
    <row r="48" spans="1:14">
      <c r="A48">
        <v>1887</v>
      </c>
      <c r="J48">
        <v>1280</v>
      </c>
      <c r="L48">
        <v>54</v>
      </c>
      <c r="M48">
        <v>24</v>
      </c>
      <c r="N48" s="27">
        <f t="shared" si="0"/>
        <v>78</v>
      </c>
    </row>
    <row r="49" spans="1:14">
      <c r="A49">
        <v>1888</v>
      </c>
      <c r="J49">
        <v>1304</v>
      </c>
      <c r="L49">
        <v>56</v>
      </c>
      <c r="M49">
        <v>30</v>
      </c>
      <c r="N49" s="27">
        <f t="shared" si="0"/>
        <v>86</v>
      </c>
    </row>
    <row r="50" spans="1:14">
      <c r="A50">
        <v>1889</v>
      </c>
      <c r="J50">
        <v>1306</v>
      </c>
      <c r="L50">
        <v>70</v>
      </c>
      <c r="M50">
        <v>49</v>
      </c>
      <c r="N50" s="27">
        <f t="shared" si="0"/>
        <v>119</v>
      </c>
    </row>
    <row r="51" spans="1:14">
      <c r="A51">
        <v>1890</v>
      </c>
      <c r="J51">
        <v>2494</v>
      </c>
      <c r="L51">
        <v>52</v>
      </c>
      <c r="M51">
        <v>38</v>
      </c>
      <c r="N51" s="27">
        <f t="shared" si="0"/>
        <v>90</v>
      </c>
    </row>
    <row r="52" spans="1:14">
      <c r="A52">
        <v>1891</v>
      </c>
      <c r="J52">
        <v>2590</v>
      </c>
      <c r="L52">
        <v>70</v>
      </c>
      <c r="M52">
        <v>32</v>
      </c>
      <c r="N52" s="27">
        <f t="shared" si="0"/>
        <v>102</v>
      </c>
    </row>
    <row r="53" spans="1:14">
      <c r="A53">
        <v>1892</v>
      </c>
      <c r="J53">
        <v>2604</v>
      </c>
      <c r="L53">
        <v>44</v>
      </c>
      <c r="M53">
        <v>36</v>
      </c>
      <c r="N53" s="27">
        <f t="shared" si="0"/>
        <v>80</v>
      </c>
    </row>
    <row r="54" spans="1:14">
      <c r="A54">
        <v>1893</v>
      </c>
      <c r="J54">
        <v>2629</v>
      </c>
      <c r="L54">
        <v>65</v>
      </c>
      <c r="M54">
        <v>19</v>
      </c>
      <c r="N54" s="27">
        <f t="shared" si="0"/>
        <v>84</v>
      </c>
    </row>
    <row r="55" spans="1:14">
      <c r="A55">
        <v>1894</v>
      </c>
      <c r="J55">
        <v>2628</v>
      </c>
      <c r="L55">
        <v>49</v>
      </c>
      <c r="M55">
        <v>35</v>
      </c>
      <c r="N55" s="27">
        <f t="shared" si="0"/>
        <v>84</v>
      </c>
    </row>
    <row r="56" spans="1:14">
      <c r="A56">
        <v>1895</v>
      </c>
      <c r="J56">
        <v>2645</v>
      </c>
      <c r="L56">
        <v>56</v>
      </c>
      <c r="M56">
        <v>34</v>
      </c>
      <c r="N56" s="27">
        <f t="shared" si="0"/>
        <v>90</v>
      </c>
    </row>
    <row r="57" spans="1:14">
      <c r="A57">
        <v>1896</v>
      </c>
      <c r="J57">
        <v>2704</v>
      </c>
      <c r="L57">
        <v>70</v>
      </c>
      <c r="M57">
        <v>36</v>
      </c>
      <c r="N57" s="27">
        <f t="shared" si="0"/>
        <v>106</v>
      </c>
    </row>
    <row r="58" spans="1:14">
      <c r="A58">
        <v>1897</v>
      </c>
      <c r="J58">
        <v>2715</v>
      </c>
      <c r="L58">
        <v>68</v>
      </c>
      <c r="M58">
        <v>32</v>
      </c>
      <c r="N58" s="27">
        <f t="shared" si="0"/>
        <v>100</v>
      </c>
    </row>
    <row r="59" spans="1:14">
      <c r="A59">
        <v>1898</v>
      </c>
      <c r="J59">
        <v>2786</v>
      </c>
      <c r="L59">
        <v>107</v>
      </c>
      <c r="M59">
        <v>37</v>
      </c>
      <c r="N59" s="27">
        <f t="shared" si="0"/>
        <v>144</v>
      </c>
    </row>
    <row r="60" spans="1:14">
      <c r="A60">
        <v>1899</v>
      </c>
      <c r="J60">
        <v>2830</v>
      </c>
      <c r="L60">
        <v>76</v>
      </c>
      <c r="M60">
        <v>42</v>
      </c>
      <c r="N60" s="27">
        <f t="shared" si="0"/>
        <v>118</v>
      </c>
    </row>
    <row r="61" spans="1:14">
      <c r="A61">
        <v>1900</v>
      </c>
      <c r="J61">
        <v>2856</v>
      </c>
      <c r="L61">
        <v>70</v>
      </c>
      <c r="M61">
        <v>39</v>
      </c>
      <c r="N61" s="27">
        <f t="shared" si="0"/>
        <v>109</v>
      </c>
    </row>
    <row r="62" spans="1:14">
      <c r="A62">
        <v>1901</v>
      </c>
      <c r="J62">
        <v>3035</v>
      </c>
      <c r="L62">
        <v>52</v>
      </c>
      <c r="M62">
        <v>37</v>
      </c>
      <c r="N62" s="27">
        <f t="shared" si="0"/>
        <v>89</v>
      </c>
    </row>
    <row r="63" spans="1:14">
      <c r="A63">
        <v>1902</v>
      </c>
      <c r="J63">
        <v>3091</v>
      </c>
      <c r="L63">
        <v>73</v>
      </c>
      <c r="M63">
        <v>37</v>
      </c>
      <c r="N63" s="27">
        <f t="shared" si="0"/>
        <v>110</v>
      </c>
    </row>
    <row r="64" spans="1:14">
      <c r="A64">
        <v>1903</v>
      </c>
      <c r="J64">
        <v>3221</v>
      </c>
      <c r="L64">
        <v>63</v>
      </c>
      <c r="M64">
        <v>38</v>
      </c>
      <c r="N64" s="27">
        <f t="shared" si="0"/>
        <v>101</v>
      </c>
    </row>
    <row r="65" spans="1:24">
      <c r="A65">
        <v>1904</v>
      </c>
      <c r="J65">
        <v>3291</v>
      </c>
      <c r="L65">
        <v>76</v>
      </c>
      <c r="M65">
        <v>68</v>
      </c>
      <c r="N65" s="27">
        <f t="shared" si="0"/>
        <v>144</v>
      </c>
    </row>
    <row r="66" spans="1:24">
      <c r="A66">
        <v>1905</v>
      </c>
      <c r="J66">
        <v>3434</v>
      </c>
      <c r="L66">
        <v>85</v>
      </c>
      <c r="M66">
        <v>38</v>
      </c>
      <c r="N66" s="27">
        <f t="shared" si="0"/>
        <v>123</v>
      </c>
    </row>
    <row r="67" spans="1:24">
      <c r="A67">
        <v>1906</v>
      </c>
      <c r="J67">
        <v>3505</v>
      </c>
      <c r="L67">
        <v>77</v>
      </c>
      <c r="M67">
        <v>19</v>
      </c>
      <c r="N67" s="27">
        <f t="shared" si="0"/>
        <v>96</v>
      </c>
    </row>
    <row r="68" spans="1:24">
      <c r="A68">
        <v>1907</v>
      </c>
      <c r="J68">
        <v>3544</v>
      </c>
      <c r="L68">
        <v>88</v>
      </c>
      <c r="M68">
        <v>35</v>
      </c>
      <c r="N68" s="27">
        <f t="shared" si="0"/>
        <v>123</v>
      </c>
    </row>
    <row r="69" spans="1:24">
      <c r="A69">
        <v>1908</v>
      </c>
      <c r="J69">
        <v>3636</v>
      </c>
      <c r="L69">
        <v>78</v>
      </c>
      <c r="M69">
        <v>39</v>
      </c>
      <c r="N69" s="27">
        <f t="shared" si="0"/>
        <v>117</v>
      </c>
    </row>
    <row r="70" spans="1:24">
      <c r="A70">
        <v>1909</v>
      </c>
      <c r="J70">
        <v>3707</v>
      </c>
      <c r="L70">
        <v>79</v>
      </c>
      <c r="M70">
        <v>28</v>
      </c>
      <c r="N70" s="27">
        <f t="shared" si="0"/>
        <v>107</v>
      </c>
    </row>
    <row r="71" spans="1:24">
      <c r="A71">
        <v>1910</v>
      </c>
      <c r="J71">
        <v>3766</v>
      </c>
      <c r="L71">
        <v>91</v>
      </c>
      <c r="M71">
        <v>38</v>
      </c>
      <c r="N71" s="27">
        <f t="shared" si="0"/>
        <v>129</v>
      </c>
    </row>
    <row r="72" spans="1:24">
      <c r="A72" s="16">
        <v>1911</v>
      </c>
      <c r="J72">
        <v>4009</v>
      </c>
      <c r="L72">
        <v>78</v>
      </c>
      <c r="M72">
        <v>52</v>
      </c>
      <c r="N72" s="27">
        <f t="shared" si="0"/>
        <v>130</v>
      </c>
      <c r="X72" s="2" t="s">
        <v>20</v>
      </c>
    </row>
    <row r="73" spans="1:24">
      <c r="A73" s="16">
        <v>1912</v>
      </c>
      <c r="B73">
        <v>1283</v>
      </c>
      <c r="C73">
        <v>524</v>
      </c>
      <c r="E73">
        <v>1793038</v>
      </c>
      <c r="G73">
        <f>SUM(899+484+980)</f>
        <v>2363</v>
      </c>
      <c r="I73">
        <f>SUM(774+360+341)</f>
        <v>1475</v>
      </c>
      <c r="J73">
        <f>SUM(G73:I73)</f>
        <v>3838</v>
      </c>
      <c r="K73" s="18">
        <f>J73/(E73/100000)</f>
        <v>214.05012052170673</v>
      </c>
      <c r="L73">
        <v>95</v>
      </c>
      <c r="M73">
        <v>43</v>
      </c>
      <c r="N73" s="27">
        <f t="shared" si="0"/>
        <v>138</v>
      </c>
      <c r="O73" s="18">
        <f>N73/(E73/100000)</f>
        <v>7.6964347660228061</v>
      </c>
      <c r="X73" s="2" t="s">
        <v>19</v>
      </c>
    </row>
    <row r="74" spans="1:24">
      <c r="A74" s="16">
        <v>1913</v>
      </c>
      <c r="B74">
        <v>1307</v>
      </c>
      <c r="C74">
        <v>530</v>
      </c>
      <c r="E74">
        <v>2100446</v>
      </c>
      <c r="G74" s="36">
        <v>2400</v>
      </c>
      <c r="I74" s="36">
        <v>1472</v>
      </c>
      <c r="J74">
        <f>SUM(G74:I74)</f>
        <v>3872</v>
      </c>
      <c r="K74" s="18">
        <f t="shared" ref="K74:K130" si="1">J74/(E74/100000)</f>
        <v>184.34180169354508</v>
      </c>
      <c r="L74">
        <v>94</v>
      </c>
      <c r="M74">
        <v>42</v>
      </c>
      <c r="N74" s="27">
        <f t="shared" ref="N74:N137" si="2">SUM(L74:M74)</f>
        <v>136</v>
      </c>
      <c r="O74" s="18">
        <f t="shared" ref="O74:O102" si="3">N74/(E74/100000)</f>
        <v>6.4748153487402194</v>
      </c>
      <c r="P74">
        <v>66721</v>
      </c>
      <c r="Q74" s="18">
        <f>P74/(E74/1000)</f>
        <v>31.765158447301193</v>
      </c>
      <c r="R74">
        <v>286583</v>
      </c>
      <c r="S74" s="29">
        <f>T74/R74</f>
        <v>4.6063444098219365E-2</v>
      </c>
      <c r="T74">
        <v>13201</v>
      </c>
      <c r="U74" s="18">
        <f>T74/(E74/1000)</f>
        <v>6.2848556925529149</v>
      </c>
      <c r="V74">
        <v>7184</v>
      </c>
      <c r="W74" s="18">
        <f>V74/(E74/1000)</f>
        <v>3.4202259900992455</v>
      </c>
    </row>
    <row r="75" spans="1:24">
      <c r="A75" s="16">
        <v>1914</v>
      </c>
      <c r="B75">
        <v>1323</v>
      </c>
      <c r="C75">
        <v>556</v>
      </c>
      <c r="E75">
        <v>1891006</v>
      </c>
      <c r="G75" s="36">
        <v>2469</v>
      </c>
      <c r="I75" s="36">
        <v>1516</v>
      </c>
      <c r="J75">
        <f>SUM(G75:I75)</f>
        <v>3985</v>
      </c>
      <c r="K75" s="18">
        <f t="shared" si="1"/>
        <v>210.73439217009357</v>
      </c>
      <c r="L75">
        <v>63</v>
      </c>
      <c r="M75">
        <v>41</v>
      </c>
      <c r="N75" s="27">
        <f t="shared" si="2"/>
        <v>104</v>
      </c>
      <c r="O75" s="18">
        <f t="shared" si="3"/>
        <v>5.4997181394453527</v>
      </c>
      <c r="P75">
        <v>65145</v>
      </c>
      <c r="Q75" s="18">
        <f>P75/(E75/1000)</f>
        <v>34.449917134054573</v>
      </c>
      <c r="R75">
        <v>294401</v>
      </c>
      <c r="S75" s="29">
        <f t="shared" ref="S75:S100" si="4">T75/R75</f>
        <v>5.1840856518829762E-2</v>
      </c>
      <c r="T75">
        <v>15262</v>
      </c>
      <c r="U75" s="18">
        <f t="shared" ref="U75:U100" si="5">T75/(E75/1000)</f>
        <v>8.070836369636055</v>
      </c>
      <c r="V75">
        <v>9034</v>
      </c>
      <c r="W75" s="18">
        <f t="shared" ref="W75:W100" si="6">V75/(E75/1000)</f>
        <v>4.7773513145912805</v>
      </c>
    </row>
    <row r="76" spans="1:24">
      <c r="A76" s="16">
        <v>1915</v>
      </c>
      <c r="B76">
        <v>1332</v>
      </c>
      <c r="C76">
        <v>559</v>
      </c>
      <c r="E76">
        <v>1885655</v>
      </c>
      <c r="G76" s="36">
        <v>2475</v>
      </c>
      <c r="I76" s="36">
        <v>1417</v>
      </c>
      <c r="J76">
        <f t="shared" ref="J76:J139" si="7">SUM(G76:I76)</f>
        <v>3892</v>
      </c>
      <c r="K76" s="18">
        <f t="shared" si="1"/>
        <v>206.40042849832022</v>
      </c>
      <c r="L76">
        <v>93</v>
      </c>
      <c r="M76">
        <v>39</v>
      </c>
      <c r="N76" s="27">
        <f t="shared" si="2"/>
        <v>132</v>
      </c>
      <c r="O76" s="18">
        <f t="shared" si="3"/>
        <v>7.0002200826768419</v>
      </c>
      <c r="P76">
        <v>63847</v>
      </c>
      <c r="Q76" s="18">
        <f t="shared" ref="Q76:Q100" si="8">P76/(E76/1000)</f>
        <v>33.85932209232336</v>
      </c>
      <c r="R76">
        <v>360885</v>
      </c>
      <c r="S76" s="29">
        <f t="shared" si="4"/>
        <v>5.3299527550327665E-2</v>
      </c>
      <c r="T76">
        <v>19235</v>
      </c>
      <c r="U76" s="18">
        <f t="shared" si="5"/>
        <v>10.200699491688564</v>
      </c>
      <c r="V76">
        <v>9367</v>
      </c>
      <c r="W76" s="18">
        <f t="shared" si="6"/>
        <v>4.9675046601843924</v>
      </c>
    </row>
    <row r="77" spans="1:24">
      <c r="A77" s="16">
        <v>1916</v>
      </c>
      <c r="B77">
        <v>1369</v>
      </c>
      <c r="C77">
        <v>528</v>
      </c>
      <c r="E77">
        <v>1894243</v>
      </c>
      <c r="G77" s="36">
        <v>2475</v>
      </c>
      <c r="I77" s="36">
        <v>1390</v>
      </c>
      <c r="J77">
        <f t="shared" si="7"/>
        <v>3865</v>
      </c>
      <c r="K77" s="18">
        <f t="shared" si="1"/>
        <v>204.03929168538565</v>
      </c>
      <c r="L77">
        <v>85</v>
      </c>
      <c r="M77">
        <v>29</v>
      </c>
      <c r="N77" s="27">
        <f t="shared" si="2"/>
        <v>114</v>
      </c>
      <c r="O77" s="18">
        <f t="shared" si="3"/>
        <v>6.0182352528160319</v>
      </c>
      <c r="P77">
        <v>62046</v>
      </c>
      <c r="Q77" s="18">
        <f t="shared" si="8"/>
        <v>32.755037236510837</v>
      </c>
      <c r="R77">
        <v>279846</v>
      </c>
      <c r="S77" s="29">
        <f t="shared" si="4"/>
        <v>5.4658633677093831E-2</v>
      </c>
      <c r="T77">
        <v>15296</v>
      </c>
      <c r="U77" s="18">
        <f t="shared" si="5"/>
        <v>8.0749935462345643</v>
      </c>
      <c r="V77">
        <v>8501</v>
      </c>
      <c r="W77" s="18">
        <f t="shared" si="6"/>
        <v>4.4878085863323767</v>
      </c>
    </row>
    <row r="78" spans="1:24">
      <c r="A78" s="16">
        <v>1917</v>
      </c>
      <c r="B78">
        <v>1380</v>
      </c>
      <c r="C78">
        <v>518</v>
      </c>
      <c r="E78">
        <v>1890018</v>
      </c>
      <c r="G78" s="36">
        <v>2534</v>
      </c>
      <c r="I78" s="36">
        <v>1418</v>
      </c>
      <c r="J78">
        <f t="shared" si="7"/>
        <v>3952</v>
      </c>
      <c r="K78" s="18">
        <f t="shared" si="1"/>
        <v>209.09853768588448</v>
      </c>
      <c r="L78">
        <v>87</v>
      </c>
      <c r="M78">
        <v>50</v>
      </c>
      <c r="N78" s="27">
        <f t="shared" si="2"/>
        <v>137</v>
      </c>
      <c r="O78" s="18">
        <f t="shared" si="3"/>
        <v>7.248608214313303</v>
      </c>
      <c r="P78">
        <v>55437</v>
      </c>
      <c r="Q78" s="18">
        <f t="shared" si="8"/>
        <v>29.331466684444276</v>
      </c>
      <c r="R78">
        <v>258855</v>
      </c>
      <c r="S78" s="29">
        <f t="shared" si="4"/>
        <v>5.9581619053137858E-2</v>
      </c>
      <c r="T78">
        <v>15423</v>
      </c>
      <c r="U78" s="18">
        <f t="shared" si="5"/>
        <v>8.1602397437484715</v>
      </c>
      <c r="V78">
        <v>9018</v>
      </c>
      <c r="W78" s="18">
        <f t="shared" si="6"/>
        <v>4.7713831296844793</v>
      </c>
    </row>
    <row r="79" spans="1:24">
      <c r="A79" s="16">
        <v>1918</v>
      </c>
      <c r="B79">
        <v>1397</v>
      </c>
      <c r="C79">
        <v>507</v>
      </c>
      <c r="E79">
        <v>1903844</v>
      </c>
      <c r="G79">
        <v>2517</v>
      </c>
      <c r="I79">
        <v>1387</v>
      </c>
      <c r="J79">
        <f t="shared" si="7"/>
        <v>3904</v>
      </c>
      <c r="K79" s="18">
        <f t="shared" si="1"/>
        <v>205.05881784431915</v>
      </c>
      <c r="L79">
        <v>78</v>
      </c>
      <c r="M79">
        <v>27</v>
      </c>
      <c r="N79" s="27">
        <f t="shared" si="2"/>
        <v>105</v>
      </c>
      <c r="O79" s="18">
        <f t="shared" si="3"/>
        <v>5.5151577545219039</v>
      </c>
      <c r="P79">
        <v>54317</v>
      </c>
      <c r="Q79" s="18">
        <f t="shared" si="8"/>
        <v>28.530173690701549</v>
      </c>
      <c r="R79">
        <v>287163</v>
      </c>
      <c r="S79" s="29">
        <f t="shared" si="4"/>
        <v>5.9011780765627887E-2</v>
      </c>
      <c r="T79">
        <v>16946</v>
      </c>
      <c r="U79" s="18">
        <f t="shared" si="5"/>
        <v>8.9009393626788746</v>
      </c>
      <c r="V79">
        <v>9412</v>
      </c>
      <c r="W79" s="18">
        <f t="shared" si="6"/>
        <v>4.9436823605295395</v>
      </c>
    </row>
    <row r="80" spans="1:24">
      <c r="A80" s="16">
        <v>1919</v>
      </c>
      <c r="B80">
        <v>1407</v>
      </c>
      <c r="C80">
        <v>521</v>
      </c>
      <c r="E80">
        <v>1898843</v>
      </c>
      <c r="G80">
        <v>2493</v>
      </c>
      <c r="I80">
        <v>1436</v>
      </c>
      <c r="J80">
        <f t="shared" si="7"/>
        <v>3929</v>
      </c>
      <c r="K80" s="18">
        <f t="shared" si="1"/>
        <v>206.91547431778193</v>
      </c>
      <c r="L80">
        <f>SUM(4+1+3+1+5+2+3+6+2+2+1+5+1+11+3+5)</f>
        <v>55</v>
      </c>
      <c r="M80">
        <f>SUM(3+3+3+1+4+2+1+1+3+3)</f>
        <v>24</v>
      </c>
      <c r="N80" s="27">
        <f t="shared" si="2"/>
        <v>79</v>
      </c>
      <c r="O80" s="18">
        <f t="shared" si="3"/>
        <v>4.1604282186573611</v>
      </c>
      <c r="P80">
        <v>58092</v>
      </c>
      <c r="Q80" s="18">
        <f t="shared" si="8"/>
        <v>30.593366592182711</v>
      </c>
      <c r="R80">
        <v>369411</v>
      </c>
      <c r="S80" s="29">
        <f t="shared" si="4"/>
        <v>5.8880217427201682E-2</v>
      </c>
      <c r="T80">
        <v>21751</v>
      </c>
      <c r="U80" s="18">
        <f t="shared" si="5"/>
        <v>11.454870149875477</v>
      </c>
      <c r="V80">
        <v>10592</v>
      </c>
      <c r="W80" s="18">
        <f t="shared" si="6"/>
        <v>5.5781336319011103</v>
      </c>
    </row>
    <row r="81" spans="1:24">
      <c r="A81" s="16">
        <v>1920</v>
      </c>
      <c r="B81">
        <v>1408</v>
      </c>
      <c r="C81">
        <v>524</v>
      </c>
      <c r="E81">
        <v>1915475</v>
      </c>
      <c r="G81" s="36">
        <v>2490</v>
      </c>
      <c r="I81" s="36">
        <v>1479</v>
      </c>
      <c r="J81">
        <f t="shared" si="7"/>
        <v>3969</v>
      </c>
      <c r="K81" s="18">
        <f t="shared" si="1"/>
        <v>207.20708962528877</v>
      </c>
      <c r="L81">
        <v>56</v>
      </c>
      <c r="M81">
        <v>58</v>
      </c>
      <c r="N81" s="27">
        <f t="shared" si="2"/>
        <v>114</v>
      </c>
      <c r="O81" s="18">
        <f t="shared" si="3"/>
        <v>5.9515263837951426</v>
      </c>
      <c r="P81">
        <v>72721</v>
      </c>
      <c r="Q81" s="18">
        <f t="shared" si="8"/>
        <v>37.964995627716362</v>
      </c>
      <c r="R81">
        <v>379982</v>
      </c>
      <c r="S81" s="29">
        <f t="shared" si="4"/>
        <v>6.3002984351890348E-2</v>
      </c>
      <c r="T81">
        <v>23940</v>
      </c>
      <c r="U81" s="18">
        <f t="shared" si="5"/>
        <v>12.498205405969799</v>
      </c>
      <c r="V81">
        <v>12621</v>
      </c>
      <c r="W81" s="18">
        <f t="shared" si="6"/>
        <v>6.5889661833226745</v>
      </c>
    </row>
    <row r="82" spans="1:24">
      <c r="A82" s="16">
        <v>1921</v>
      </c>
      <c r="B82">
        <v>1408</v>
      </c>
      <c r="C82">
        <v>525</v>
      </c>
      <c r="E82">
        <v>1931991</v>
      </c>
      <c r="G82" s="36">
        <v>2482</v>
      </c>
      <c r="I82" s="36">
        <v>1480</v>
      </c>
      <c r="J82">
        <f t="shared" si="7"/>
        <v>3962</v>
      </c>
      <c r="K82" s="18">
        <f t="shared" si="1"/>
        <v>205.07341907907437</v>
      </c>
      <c r="L82">
        <v>35</v>
      </c>
      <c r="M82">
        <v>41</v>
      </c>
      <c r="N82" s="27">
        <f t="shared" si="2"/>
        <v>76</v>
      </c>
      <c r="O82" s="18">
        <f t="shared" si="3"/>
        <v>3.9337657370039509</v>
      </c>
      <c r="P82">
        <v>73322</v>
      </c>
      <c r="Q82" s="18">
        <f t="shared" si="8"/>
        <v>37.951522548500485</v>
      </c>
      <c r="R82">
        <v>320852</v>
      </c>
      <c r="S82" s="29">
        <f t="shared" si="4"/>
        <v>6.5033099372919595E-2</v>
      </c>
      <c r="T82">
        <v>20866</v>
      </c>
      <c r="U82" s="18">
        <f t="shared" si="5"/>
        <v>10.80025735109532</v>
      </c>
      <c r="V82">
        <v>11621</v>
      </c>
      <c r="W82" s="18">
        <f t="shared" si="6"/>
        <v>6.0150383723319623</v>
      </c>
    </row>
    <row r="83" spans="1:24">
      <c r="A83" s="16">
        <v>1922</v>
      </c>
      <c r="B83">
        <v>1416</v>
      </c>
      <c r="C83">
        <v>532</v>
      </c>
      <c r="E83">
        <v>1965787</v>
      </c>
      <c r="G83" s="36">
        <v>2491</v>
      </c>
      <c r="I83" s="36">
        <v>1444</v>
      </c>
      <c r="J83">
        <f t="shared" si="7"/>
        <v>3935</v>
      </c>
      <c r="K83" s="18">
        <f t="shared" si="1"/>
        <v>200.17428134380785</v>
      </c>
      <c r="L83">
        <v>41</v>
      </c>
      <c r="M83">
        <v>62</v>
      </c>
      <c r="N83" s="27">
        <f t="shared" si="2"/>
        <v>103</v>
      </c>
      <c r="O83" s="18">
        <f t="shared" si="3"/>
        <v>5.2396317607146656</v>
      </c>
      <c r="P83">
        <v>70349</v>
      </c>
      <c r="Q83" s="18">
        <f t="shared" si="8"/>
        <v>35.786684925681165</v>
      </c>
      <c r="R83">
        <v>299524</v>
      </c>
      <c r="S83" s="29">
        <f t="shared" si="4"/>
        <v>6.7303454814973088E-2</v>
      </c>
      <c r="T83">
        <v>20159</v>
      </c>
      <c r="U83" s="18">
        <f t="shared" si="5"/>
        <v>10.254925889732712</v>
      </c>
      <c r="V83">
        <v>12406</v>
      </c>
      <c r="W83" s="18">
        <f t="shared" si="6"/>
        <v>6.3109584100413727</v>
      </c>
    </row>
    <row r="84" spans="1:24">
      <c r="A84" s="16">
        <v>1923</v>
      </c>
      <c r="B84">
        <v>1421</v>
      </c>
      <c r="C84">
        <v>560</v>
      </c>
      <c r="E84">
        <v>1997280</v>
      </c>
      <c r="G84" s="36">
        <v>2571</v>
      </c>
      <c r="I84" s="36">
        <v>1432</v>
      </c>
      <c r="J84">
        <f t="shared" si="7"/>
        <v>4003</v>
      </c>
      <c r="K84" s="18">
        <f t="shared" si="1"/>
        <v>200.42257470159419</v>
      </c>
      <c r="L84">
        <v>56</v>
      </c>
      <c r="M84">
        <v>30</v>
      </c>
      <c r="N84" s="27">
        <f t="shared" si="2"/>
        <v>86</v>
      </c>
      <c r="O84" s="18">
        <f t="shared" si="3"/>
        <v>4.3058559641111911</v>
      </c>
      <c r="P84">
        <v>68445</v>
      </c>
      <c r="Q84" s="18">
        <f t="shared" si="8"/>
        <v>34.269105984138427</v>
      </c>
      <c r="R84">
        <v>292408</v>
      </c>
      <c r="S84" s="29">
        <f t="shared" si="4"/>
        <v>6.9115756066865472E-2</v>
      </c>
      <c r="T84">
        <v>20210</v>
      </c>
      <c r="U84" s="18">
        <f t="shared" si="5"/>
        <v>10.1187615156613</v>
      </c>
      <c r="V84">
        <v>12796</v>
      </c>
      <c r="W84" s="18">
        <f t="shared" si="6"/>
        <v>6.4067131298566053</v>
      </c>
      <c r="X84" s="2" t="s">
        <v>24</v>
      </c>
    </row>
    <row r="85" spans="1:24">
      <c r="A85" s="16">
        <v>1924</v>
      </c>
      <c r="B85">
        <v>1421</v>
      </c>
      <c r="C85">
        <v>560</v>
      </c>
      <c r="E85">
        <v>1997280</v>
      </c>
      <c r="G85" s="36">
        <v>2571</v>
      </c>
      <c r="I85" s="36">
        <v>1432</v>
      </c>
      <c r="J85">
        <f t="shared" si="7"/>
        <v>4003</v>
      </c>
      <c r="K85" s="18">
        <f t="shared" si="1"/>
        <v>200.42257470159419</v>
      </c>
      <c r="L85">
        <v>66</v>
      </c>
      <c r="M85">
        <v>24</v>
      </c>
      <c r="N85" s="27">
        <f t="shared" si="2"/>
        <v>90</v>
      </c>
      <c r="O85" s="18">
        <f t="shared" si="3"/>
        <v>4.5061283345349681</v>
      </c>
      <c r="P85">
        <v>67565</v>
      </c>
      <c r="Q85" s="18">
        <f t="shared" si="8"/>
        <v>33.828506769206122</v>
      </c>
      <c r="R85">
        <v>296416</v>
      </c>
      <c r="S85" s="29">
        <f t="shared" si="4"/>
        <v>6.880195401057973E-2</v>
      </c>
      <c r="T85">
        <v>20394</v>
      </c>
      <c r="U85" s="18">
        <f t="shared" si="5"/>
        <v>10.210886806056237</v>
      </c>
      <c r="V85">
        <v>12355</v>
      </c>
      <c r="W85" s="18">
        <f t="shared" si="6"/>
        <v>6.1859128414643916</v>
      </c>
      <c r="X85" s="2" t="s">
        <v>11</v>
      </c>
    </row>
    <row r="86" spans="1:24">
      <c r="A86" s="16">
        <v>1925</v>
      </c>
      <c r="B86">
        <v>1447</v>
      </c>
      <c r="C86">
        <v>579</v>
      </c>
      <c r="E86">
        <v>2030855</v>
      </c>
      <c r="G86" s="36">
        <v>2598</v>
      </c>
      <c r="I86" s="36">
        <v>1433</v>
      </c>
      <c r="J86">
        <f t="shared" si="7"/>
        <v>4031</v>
      </c>
      <c r="K86" s="18">
        <f t="shared" si="1"/>
        <v>198.48782901782747</v>
      </c>
      <c r="L86">
        <v>86</v>
      </c>
      <c r="M86">
        <v>48</v>
      </c>
      <c r="N86" s="27">
        <f t="shared" si="2"/>
        <v>134</v>
      </c>
      <c r="O86" s="18">
        <f t="shared" si="3"/>
        <v>6.5982061742468074</v>
      </c>
      <c r="P86">
        <v>65411</v>
      </c>
      <c r="Q86" s="18">
        <f t="shared" si="8"/>
        <v>32.208601795795367</v>
      </c>
      <c r="R86">
        <v>295689</v>
      </c>
      <c r="S86" s="29">
        <f t="shared" si="4"/>
        <v>6.9786160459131052E-2</v>
      </c>
      <c r="T86">
        <v>20635</v>
      </c>
      <c r="U86" s="18">
        <f t="shared" si="5"/>
        <v>10.160745104894245</v>
      </c>
      <c r="V86">
        <v>11948</v>
      </c>
      <c r="W86" s="18">
        <f t="shared" si="6"/>
        <v>5.883236370888123</v>
      </c>
    </row>
    <row r="87" spans="1:24">
      <c r="A87" s="16">
        <v>1926</v>
      </c>
      <c r="B87">
        <v>1467</v>
      </c>
      <c r="C87">
        <v>596</v>
      </c>
      <c r="E87">
        <v>2042630</v>
      </c>
      <c r="G87" s="36">
        <v>2644</v>
      </c>
      <c r="I87" s="36">
        <v>1452</v>
      </c>
      <c r="J87">
        <f t="shared" si="7"/>
        <v>4096</v>
      </c>
      <c r="K87" s="18">
        <f t="shared" si="1"/>
        <v>200.52579272800261</v>
      </c>
      <c r="L87">
        <v>100</v>
      </c>
      <c r="M87">
        <v>54</v>
      </c>
      <c r="N87" s="27">
        <f t="shared" si="2"/>
        <v>154</v>
      </c>
      <c r="O87" s="18">
        <f t="shared" si="3"/>
        <v>7.5392998242461919</v>
      </c>
      <c r="P87">
        <v>67710</v>
      </c>
      <c r="Q87" s="18">
        <f t="shared" si="8"/>
        <v>33.148440980500631</v>
      </c>
      <c r="R87">
        <v>279860</v>
      </c>
      <c r="S87" s="29">
        <f t="shared" si="4"/>
        <v>7.0328021153433853E-2</v>
      </c>
      <c r="T87">
        <v>19682</v>
      </c>
      <c r="U87" s="18">
        <f t="shared" si="5"/>
        <v>9.6356168273255545</v>
      </c>
      <c r="V87">
        <v>11714</v>
      </c>
      <c r="W87" s="18">
        <f t="shared" si="6"/>
        <v>5.7347635156636292</v>
      </c>
    </row>
    <row r="88" spans="1:24">
      <c r="A88" s="16">
        <v>1927</v>
      </c>
      <c r="B88">
        <v>1485</v>
      </c>
      <c r="C88">
        <v>600</v>
      </c>
      <c r="E88">
        <v>2055860</v>
      </c>
      <c r="G88" s="36">
        <v>2665</v>
      </c>
      <c r="I88" s="36">
        <v>1460</v>
      </c>
      <c r="J88">
        <f t="shared" si="7"/>
        <v>4125</v>
      </c>
      <c r="K88" s="18">
        <f t="shared" si="1"/>
        <v>200.64595838238014</v>
      </c>
      <c r="L88">
        <v>77</v>
      </c>
      <c r="M88">
        <v>49</v>
      </c>
      <c r="N88" s="27">
        <f t="shared" si="2"/>
        <v>126</v>
      </c>
      <c r="O88" s="18">
        <f t="shared" si="3"/>
        <v>6.1288220014981567</v>
      </c>
      <c r="P88">
        <v>65176</v>
      </c>
      <c r="Q88" s="18">
        <f t="shared" si="8"/>
        <v>31.702547838860621</v>
      </c>
      <c r="R88">
        <v>308370</v>
      </c>
      <c r="S88" s="29">
        <f t="shared" si="4"/>
        <v>6.9721438531634081E-2</v>
      </c>
      <c r="T88">
        <v>21500</v>
      </c>
      <c r="U88" s="18">
        <f t="shared" si="5"/>
        <v>10.457910558111934</v>
      </c>
      <c r="V88">
        <v>12065</v>
      </c>
      <c r="W88" s="18">
        <f t="shared" si="6"/>
        <v>5.8685902736567659</v>
      </c>
    </row>
    <row r="89" spans="1:24">
      <c r="A89" s="16">
        <v>1928</v>
      </c>
      <c r="B89">
        <v>1524</v>
      </c>
      <c r="C89">
        <v>611</v>
      </c>
      <c r="E89">
        <v>2143305</v>
      </c>
      <c r="G89" s="36">
        <v>2652</v>
      </c>
      <c r="I89" s="36">
        <v>1508</v>
      </c>
      <c r="J89">
        <f t="shared" si="7"/>
        <v>4160</v>
      </c>
      <c r="K89" s="18">
        <f t="shared" si="1"/>
        <v>194.09276794483284</v>
      </c>
      <c r="L89">
        <v>120</v>
      </c>
      <c r="M89">
        <v>49</v>
      </c>
      <c r="N89" s="27">
        <f t="shared" si="2"/>
        <v>169</v>
      </c>
      <c r="O89" s="18">
        <f t="shared" si="3"/>
        <v>7.8850186977588343</v>
      </c>
      <c r="P89">
        <v>66347</v>
      </c>
      <c r="Q89" s="18">
        <f t="shared" si="8"/>
        <v>30.955463641432278</v>
      </c>
      <c r="R89">
        <v>303228</v>
      </c>
      <c r="S89" s="29">
        <f t="shared" si="4"/>
        <v>7.2846175155328666E-2</v>
      </c>
      <c r="T89">
        <v>22089</v>
      </c>
      <c r="U89" s="18">
        <f t="shared" si="5"/>
        <v>10.306046036378397</v>
      </c>
      <c r="V89">
        <v>12372</v>
      </c>
      <c r="W89" s="18">
        <f t="shared" si="6"/>
        <v>5.7723935697439241</v>
      </c>
    </row>
    <row r="90" spans="1:24">
      <c r="A90" s="16">
        <v>1929</v>
      </c>
      <c r="B90">
        <v>1546</v>
      </c>
      <c r="C90">
        <v>637</v>
      </c>
      <c r="E90">
        <v>2156146</v>
      </c>
      <c r="G90" s="36">
        <v>2742</v>
      </c>
      <c r="I90" s="36">
        <v>1568</v>
      </c>
      <c r="J90">
        <f t="shared" si="7"/>
        <v>4310</v>
      </c>
      <c r="K90" s="18">
        <f t="shared" si="1"/>
        <v>199.89369922073922</v>
      </c>
      <c r="L90">
        <v>113</v>
      </c>
      <c r="M90">
        <v>72</v>
      </c>
      <c r="N90" s="27">
        <f t="shared" si="2"/>
        <v>185</v>
      </c>
      <c r="O90" s="18">
        <f t="shared" si="3"/>
        <v>8.5801239804725657</v>
      </c>
      <c r="P90">
        <v>63280</v>
      </c>
      <c r="Q90" s="18">
        <f t="shared" si="8"/>
        <v>29.34866191807048</v>
      </c>
      <c r="R90">
        <v>313316</v>
      </c>
      <c r="S90" s="29">
        <f t="shared" si="4"/>
        <v>7.3551941171213733E-2</v>
      </c>
      <c r="T90">
        <v>23045</v>
      </c>
      <c r="U90" s="18">
        <f t="shared" si="5"/>
        <v>10.688051736756229</v>
      </c>
      <c r="V90">
        <v>12075</v>
      </c>
      <c r="W90" s="18">
        <f t="shared" si="6"/>
        <v>5.6002701115787143</v>
      </c>
    </row>
    <row r="91" spans="1:24">
      <c r="A91" s="16">
        <v>1930</v>
      </c>
      <c r="B91">
        <v>1564</v>
      </c>
      <c r="C91">
        <v>641</v>
      </c>
      <c r="E91">
        <v>2174673</v>
      </c>
      <c r="G91" s="36">
        <v>2785</v>
      </c>
      <c r="I91" s="36">
        <v>1590</v>
      </c>
      <c r="J91">
        <f t="shared" si="7"/>
        <v>4375</v>
      </c>
      <c r="K91" s="18">
        <f t="shared" si="1"/>
        <v>201.17967161039843</v>
      </c>
      <c r="L91">
        <v>104</v>
      </c>
      <c r="M91">
        <v>62</v>
      </c>
      <c r="N91" s="27">
        <f t="shared" si="2"/>
        <v>166</v>
      </c>
      <c r="O91" s="18">
        <f t="shared" si="3"/>
        <v>7.6333315399602606</v>
      </c>
      <c r="P91">
        <v>66128</v>
      </c>
      <c r="Q91" s="18">
        <f t="shared" si="8"/>
        <v>30.408249884005553</v>
      </c>
      <c r="R91">
        <v>315109</v>
      </c>
      <c r="S91" s="29">
        <f t="shared" si="4"/>
        <v>7.4993097626535582E-2</v>
      </c>
      <c r="T91">
        <v>23631</v>
      </c>
      <c r="U91" s="18">
        <f t="shared" si="5"/>
        <v>10.866461302457887</v>
      </c>
      <c r="V91">
        <v>11980</v>
      </c>
      <c r="W91" s="18">
        <f t="shared" si="6"/>
        <v>5.5088742077544541</v>
      </c>
    </row>
    <row r="92" spans="1:24">
      <c r="A92" s="16">
        <v>1931</v>
      </c>
      <c r="B92">
        <v>1579</v>
      </c>
      <c r="C92">
        <v>649</v>
      </c>
      <c r="E92">
        <v>2206244</v>
      </c>
      <c r="G92" s="36">
        <v>2897</v>
      </c>
      <c r="I92" s="36">
        <v>1587</v>
      </c>
      <c r="J92">
        <f t="shared" si="7"/>
        <v>4484</v>
      </c>
      <c r="K92" s="18">
        <f t="shared" si="1"/>
        <v>203.24134592547335</v>
      </c>
      <c r="L92">
        <v>120</v>
      </c>
      <c r="M92">
        <v>54</v>
      </c>
      <c r="N92" s="27">
        <f t="shared" si="2"/>
        <v>174</v>
      </c>
      <c r="O92" s="18">
        <f t="shared" si="3"/>
        <v>7.886707000676263</v>
      </c>
      <c r="P92">
        <v>64717</v>
      </c>
      <c r="Q92" s="18">
        <f t="shared" si="8"/>
        <v>29.333564193262394</v>
      </c>
      <c r="R92">
        <v>311847</v>
      </c>
      <c r="S92" s="29">
        <f t="shared" si="4"/>
        <v>7.4850808248916934E-2</v>
      </c>
      <c r="T92">
        <v>23342</v>
      </c>
      <c r="U92" s="18">
        <f t="shared" si="5"/>
        <v>10.579972115504903</v>
      </c>
      <c r="V92">
        <v>12162</v>
      </c>
      <c r="W92" s="18">
        <f t="shared" si="6"/>
        <v>5.5125362380588907</v>
      </c>
    </row>
    <row r="93" spans="1:24">
      <c r="A93" s="16">
        <v>1932</v>
      </c>
      <c r="B93">
        <v>1613</v>
      </c>
      <c r="C93">
        <v>661</v>
      </c>
      <c r="E93">
        <v>2235237</v>
      </c>
      <c r="G93" s="36">
        <v>2975</v>
      </c>
      <c r="I93" s="36">
        <v>1606</v>
      </c>
      <c r="J93">
        <f t="shared" si="7"/>
        <v>4581</v>
      </c>
      <c r="K93" s="18">
        <f t="shared" si="1"/>
        <v>204.94471056089353</v>
      </c>
      <c r="L93">
        <v>133</v>
      </c>
      <c r="M93">
        <v>75</v>
      </c>
      <c r="N93" s="27">
        <f t="shared" si="2"/>
        <v>208</v>
      </c>
      <c r="O93" s="18">
        <f t="shared" si="3"/>
        <v>9.3055009379318605</v>
      </c>
      <c r="P93">
        <v>64027</v>
      </c>
      <c r="Q93" s="18">
        <f t="shared" si="8"/>
        <v>28.644389834277082</v>
      </c>
      <c r="R93">
        <v>307184</v>
      </c>
      <c r="S93" s="29">
        <f t="shared" si="4"/>
        <v>7.6433017344653367E-2</v>
      </c>
      <c r="T93">
        <v>23479</v>
      </c>
      <c r="U93" s="18">
        <f t="shared" si="5"/>
        <v>10.504031563543373</v>
      </c>
      <c r="V93">
        <v>12288</v>
      </c>
      <c r="W93" s="18">
        <f t="shared" si="6"/>
        <v>5.497403631024361</v>
      </c>
    </row>
    <row r="94" spans="1:24">
      <c r="A94" s="16">
        <v>1933</v>
      </c>
      <c r="B94">
        <v>1633</v>
      </c>
      <c r="C94">
        <v>644</v>
      </c>
      <c r="E94">
        <v>2244580</v>
      </c>
      <c r="G94" s="36">
        <v>3069</v>
      </c>
      <c r="I94" s="36">
        <v>1649</v>
      </c>
      <c r="J94">
        <f t="shared" si="7"/>
        <v>4718</v>
      </c>
      <c r="K94" s="18">
        <f t="shared" si="1"/>
        <v>210.19522583289526</v>
      </c>
      <c r="L94">
        <v>156</v>
      </c>
      <c r="M94">
        <v>62</v>
      </c>
      <c r="N94" s="27">
        <f t="shared" si="2"/>
        <v>218</v>
      </c>
      <c r="O94" s="18">
        <f t="shared" si="3"/>
        <v>9.7122847035971098</v>
      </c>
      <c r="P94">
        <v>63205</v>
      </c>
      <c r="Q94" s="18">
        <f t="shared" si="8"/>
        <v>28.158942875727309</v>
      </c>
      <c r="R94">
        <v>318191</v>
      </c>
      <c r="S94" s="29">
        <f t="shared" si="4"/>
        <v>7.7821182874437053E-2</v>
      </c>
      <c r="T94">
        <v>24762</v>
      </c>
      <c r="U94" s="18">
        <f t="shared" si="5"/>
        <v>11.031907973874846</v>
      </c>
      <c r="V94">
        <v>12206</v>
      </c>
      <c r="W94" s="18">
        <f t="shared" si="6"/>
        <v>5.4379883987204733</v>
      </c>
    </row>
    <row r="95" spans="1:24">
      <c r="A95" s="16">
        <v>1934</v>
      </c>
      <c r="B95">
        <v>1645</v>
      </c>
      <c r="C95">
        <v>656</v>
      </c>
      <c r="E95">
        <v>2278830</v>
      </c>
      <c r="G95" s="36">
        <v>3226</v>
      </c>
      <c r="I95" s="36">
        <v>1643</v>
      </c>
      <c r="J95">
        <f t="shared" si="7"/>
        <v>4869</v>
      </c>
      <c r="K95" s="18">
        <f t="shared" si="1"/>
        <v>213.66227406168954</v>
      </c>
      <c r="L95">
        <v>153</v>
      </c>
      <c r="M95">
        <v>59</v>
      </c>
      <c r="N95" s="27">
        <f t="shared" si="2"/>
        <v>212</v>
      </c>
      <c r="O95" s="18">
        <f t="shared" si="3"/>
        <v>9.3030195319528008</v>
      </c>
      <c r="P95">
        <v>65223</v>
      </c>
      <c r="Q95" s="18">
        <f t="shared" si="8"/>
        <v>28.621266176064033</v>
      </c>
      <c r="R95">
        <v>342307</v>
      </c>
      <c r="S95" s="29">
        <f t="shared" si="4"/>
        <v>7.7374987949413832E-2</v>
      </c>
      <c r="T95">
        <v>26486</v>
      </c>
      <c r="U95" s="18">
        <f t="shared" si="5"/>
        <v>11.622630911476504</v>
      </c>
      <c r="V95">
        <v>12206</v>
      </c>
      <c r="W95" s="18">
        <f t="shared" si="6"/>
        <v>5.3562573776894284</v>
      </c>
    </row>
    <row r="96" spans="1:24">
      <c r="A96" s="16">
        <v>1935</v>
      </c>
      <c r="B96">
        <v>1683</v>
      </c>
      <c r="C96">
        <v>675</v>
      </c>
      <c r="E96">
        <v>2321117</v>
      </c>
      <c r="G96" s="36">
        <v>3299</v>
      </c>
      <c r="I96" s="36">
        <v>1683</v>
      </c>
      <c r="J96">
        <f t="shared" si="7"/>
        <v>4982</v>
      </c>
      <c r="K96" s="18">
        <f t="shared" si="1"/>
        <v>214.63803849612063</v>
      </c>
      <c r="L96">
        <v>159</v>
      </c>
      <c r="M96">
        <v>68</v>
      </c>
      <c r="N96" s="27">
        <f t="shared" si="2"/>
        <v>227</v>
      </c>
      <c r="O96" s="18">
        <f t="shared" si="3"/>
        <v>9.7797741346084663</v>
      </c>
      <c r="P96">
        <v>65179</v>
      </c>
      <c r="Q96" s="18">
        <f t="shared" si="8"/>
        <v>28.080876577957937</v>
      </c>
      <c r="R96">
        <v>349536</v>
      </c>
      <c r="S96" s="29">
        <f t="shared" si="4"/>
        <v>7.8238006957795481E-2</v>
      </c>
      <c r="T96">
        <v>27347</v>
      </c>
      <c r="U96" s="18">
        <f t="shared" si="5"/>
        <v>11.78182745634968</v>
      </c>
      <c r="V96">
        <v>11648</v>
      </c>
      <c r="W96" s="18">
        <f t="shared" si="6"/>
        <v>5.0182735295118679</v>
      </c>
    </row>
    <row r="97" spans="1:24">
      <c r="A97" s="16">
        <v>1936</v>
      </c>
      <c r="B97">
        <v>1694</v>
      </c>
      <c r="C97">
        <v>694</v>
      </c>
      <c r="E97">
        <v>2335890</v>
      </c>
      <c r="G97" s="36">
        <v>3389</v>
      </c>
      <c r="I97" s="36">
        <v>1730</v>
      </c>
      <c r="J97">
        <f t="shared" si="7"/>
        <v>5119</v>
      </c>
      <c r="K97" s="18">
        <f t="shared" si="1"/>
        <v>219.14559332845297</v>
      </c>
      <c r="L97">
        <v>143</v>
      </c>
      <c r="M97">
        <v>83</v>
      </c>
      <c r="N97" s="27">
        <f t="shared" si="2"/>
        <v>226</v>
      </c>
      <c r="O97" s="18">
        <f t="shared" si="3"/>
        <v>9.6751131260461758</v>
      </c>
      <c r="P97">
        <v>65809</v>
      </c>
      <c r="Q97" s="18">
        <f t="shared" si="8"/>
        <v>28.172987597874901</v>
      </c>
      <c r="R97">
        <v>354644</v>
      </c>
      <c r="S97" s="29">
        <f t="shared" si="4"/>
        <v>7.71477876405635E-2</v>
      </c>
      <c r="T97">
        <v>27360</v>
      </c>
      <c r="U97" s="18">
        <f t="shared" si="5"/>
        <v>11.712880315425812</v>
      </c>
      <c r="V97">
        <v>10617</v>
      </c>
      <c r="W97" s="18">
        <f t="shared" si="6"/>
        <v>4.5451626574881523</v>
      </c>
    </row>
    <row r="98" spans="1:24">
      <c r="A98" s="16">
        <v>1937</v>
      </c>
      <c r="B98">
        <v>1720</v>
      </c>
      <c r="C98">
        <v>714</v>
      </c>
      <c r="E98">
        <v>2353589</v>
      </c>
      <c r="G98" s="36">
        <v>3461</v>
      </c>
      <c r="I98" s="36">
        <v>1844</v>
      </c>
      <c r="J98">
        <f t="shared" si="7"/>
        <v>5305</v>
      </c>
      <c r="K98" s="18">
        <f t="shared" si="1"/>
        <v>225.40044162341005</v>
      </c>
      <c r="L98">
        <v>170</v>
      </c>
      <c r="M98">
        <v>70</v>
      </c>
      <c r="N98" s="27">
        <f t="shared" si="2"/>
        <v>240</v>
      </c>
      <c r="O98" s="18">
        <f t="shared" si="3"/>
        <v>10.197192457986505</v>
      </c>
      <c r="P98">
        <v>65989</v>
      </c>
      <c r="Q98" s="18">
        <f t="shared" si="8"/>
        <v>28.03760554625298</v>
      </c>
      <c r="R98">
        <v>359160</v>
      </c>
      <c r="S98" s="29">
        <f t="shared" si="4"/>
        <v>7.954393585031741E-2</v>
      </c>
      <c r="T98">
        <v>28569</v>
      </c>
      <c r="U98" s="18">
        <f t="shared" si="5"/>
        <v>12.138482972175686</v>
      </c>
      <c r="V98">
        <v>10651</v>
      </c>
      <c r="W98" s="18">
        <f t="shared" si="6"/>
        <v>4.5254290362505945</v>
      </c>
    </row>
    <row r="99" spans="1:24">
      <c r="A99" s="16">
        <v>1938</v>
      </c>
      <c r="B99">
        <v>1740</v>
      </c>
      <c r="C99">
        <v>725</v>
      </c>
      <c r="E99">
        <v>2361504</v>
      </c>
      <c r="G99" s="36">
        <v>3574</v>
      </c>
      <c r="I99" s="36">
        <v>1908</v>
      </c>
      <c r="J99">
        <f t="shared" si="7"/>
        <v>5482</v>
      </c>
      <c r="K99" s="18">
        <f t="shared" si="1"/>
        <v>232.14019540089706</v>
      </c>
      <c r="L99">
        <v>155</v>
      </c>
      <c r="M99">
        <v>79</v>
      </c>
      <c r="N99" s="27">
        <f t="shared" si="2"/>
        <v>234</v>
      </c>
      <c r="O99" s="18">
        <f t="shared" si="3"/>
        <v>9.9089393877799914</v>
      </c>
      <c r="P99">
        <v>69184</v>
      </c>
      <c r="Q99" s="18">
        <f t="shared" si="8"/>
        <v>29.296583871973116</v>
      </c>
      <c r="R99">
        <v>361768</v>
      </c>
      <c r="S99" s="29">
        <f t="shared" si="4"/>
        <v>8.3009000243249823E-2</v>
      </c>
      <c r="T99">
        <v>30030</v>
      </c>
      <c r="U99" s="18">
        <f t="shared" si="5"/>
        <v>12.716472214317657</v>
      </c>
      <c r="V99">
        <v>11049</v>
      </c>
      <c r="W99" s="18">
        <f t="shared" si="6"/>
        <v>4.6787979186145776</v>
      </c>
    </row>
    <row r="100" spans="1:24">
      <c r="A100" s="16">
        <v>1939</v>
      </c>
      <c r="B100">
        <v>1748</v>
      </c>
      <c r="C100">
        <v>727</v>
      </c>
      <c r="E100">
        <v>2375196</v>
      </c>
      <c r="G100" s="36">
        <v>3662</v>
      </c>
      <c r="I100" s="36">
        <v>1980</v>
      </c>
      <c r="J100">
        <f t="shared" si="7"/>
        <v>5642</v>
      </c>
      <c r="K100" s="18">
        <f t="shared" si="1"/>
        <v>237.53829157677936</v>
      </c>
      <c r="L100">
        <v>135</v>
      </c>
      <c r="M100">
        <v>79</v>
      </c>
      <c r="N100" s="27">
        <f t="shared" si="2"/>
        <v>214</v>
      </c>
      <c r="O100" s="18">
        <f t="shared" si="3"/>
        <v>9.0097827716112686</v>
      </c>
      <c r="P100">
        <v>69818</v>
      </c>
      <c r="Q100" s="18">
        <f t="shared" si="8"/>
        <v>29.394626801325028</v>
      </c>
      <c r="R100">
        <v>439694</v>
      </c>
      <c r="S100" s="29">
        <f t="shared" si="4"/>
        <v>7.9487097845319696E-2</v>
      </c>
      <c r="T100">
        <v>34950</v>
      </c>
      <c r="U100" s="18">
        <f t="shared" si="5"/>
        <v>14.714575134009994</v>
      </c>
      <c r="V100">
        <v>10646</v>
      </c>
      <c r="W100" s="18">
        <f t="shared" si="6"/>
        <v>4.4821564199333448</v>
      </c>
    </row>
    <row r="101" spans="1:24">
      <c r="A101" s="16">
        <v>1940</v>
      </c>
      <c r="B101">
        <v>1802</v>
      </c>
      <c r="C101">
        <v>756</v>
      </c>
      <c r="E101">
        <v>2406410</v>
      </c>
      <c r="G101" s="36">
        <v>3783</v>
      </c>
      <c r="I101" s="36">
        <v>2010</v>
      </c>
      <c r="J101">
        <f t="shared" si="7"/>
        <v>5793</v>
      </c>
      <c r="K101" s="18">
        <f t="shared" si="1"/>
        <v>240.73204483026583</v>
      </c>
      <c r="L101">
        <v>118</v>
      </c>
      <c r="M101">
        <v>93</v>
      </c>
      <c r="N101" s="27">
        <f t="shared" si="2"/>
        <v>211</v>
      </c>
      <c r="O101" s="18">
        <f t="shared" si="3"/>
        <v>8.7682481372667169</v>
      </c>
      <c r="R101">
        <v>470549</v>
      </c>
    </row>
    <row r="102" spans="1:24">
      <c r="A102" s="16">
        <v>1941</v>
      </c>
      <c r="B102">
        <v>1816</v>
      </c>
      <c r="C102">
        <v>764</v>
      </c>
      <c r="E102">
        <v>2414002</v>
      </c>
      <c r="G102" s="36">
        <v>3830</v>
      </c>
      <c r="I102" s="36">
        <v>2009</v>
      </c>
      <c r="J102">
        <f t="shared" si="7"/>
        <v>5839</v>
      </c>
      <c r="K102" s="18">
        <f t="shared" si="1"/>
        <v>241.88049554225722</v>
      </c>
      <c r="L102">
        <v>122</v>
      </c>
      <c r="M102">
        <v>79</v>
      </c>
      <c r="N102" s="27">
        <f t="shared" si="2"/>
        <v>201</v>
      </c>
      <c r="O102" s="18">
        <f t="shared" si="3"/>
        <v>8.3264222647702866</v>
      </c>
      <c r="P102">
        <v>67119</v>
      </c>
      <c r="Q102" s="18">
        <f>P102/(E102/1000)</f>
        <v>27.804036616373971</v>
      </c>
      <c r="R102">
        <v>388921</v>
      </c>
      <c r="S102" s="29">
        <f t="shared" ref="S102:S129" si="9">T102/R102</f>
        <v>8.5582933294936506E-2</v>
      </c>
      <c r="T102">
        <v>33285</v>
      </c>
      <c r="U102" s="18">
        <f>T102/(E102/1000)</f>
        <v>13.788306720541243</v>
      </c>
      <c r="V102">
        <v>9511</v>
      </c>
      <c r="W102" s="18">
        <f>V102/(E102/1000)</f>
        <v>3.9399304557328452</v>
      </c>
    </row>
    <row r="103" spans="1:24">
      <c r="A103" s="16">
        <v>1942</v>
      </c>
      <c r="G103" s="36">
        <v>3903</v>
      </c>
      <c r="I103" s="36">
        <v>1981</v>
      </c>
      <c r="J103">
        <f t="shared" si="7"/>
        <v>5884</v>
      </c>
      <c r="K103" s="18"/>
      <c r="L103">
        <v>135</v>
      </c>
      <c r="M103">
        <v>79</v>
      </c>
      <c r="N103" s="27">
        <f t="shared" si="2"/>
        <v>214</v>
      </c>
      <c r="P103">
        <v>69005</v>
      </c>
      <c r="R103">
        <v>369744</v>
      </c>
      <c r="S103" s="29">
        <f t="shared" si="9"/>
        <v>8.9053507291531442E-2</v>
      </c>
      <c r="T103">
        <v>32927</v>
      </c>
      <c r="V103">
        <v>8959</v>
      </c>
      <c r="X103" s="2" t="s">
        <v>10</v>
      </c>
    </row>
    <row r="104" spans="1:24">
      <c r="A104" s="16">
        <v>1943</v>
      </c>
      <c r="B104">
        <v>1867</v>
      </c>
      <c r="C104">
        <v>788</v>
      </c>
      <c r="E104">
        <v>2584407</v>
      </c>
      <c r="G104" s="36">
        <v>3991</v>
      </c>
      <c r="I104" s="36">
        <v>2039</v>
      </c>
      <c r="J104">
        <f t="shared" si="7"/>
        <v>6030</v>
      </c>
      <c r="K104" s="18">
        <f t="shared" si="1"/>
        <v>233.3223830457045</v>
      </c>
      <c r="L104">
        <v>101</v>
      </c>
      <c r="M104">
        <v>69</v>
      </c>
      <c r="N104" s="27">
        <f t="shared" si="2"/>
        <v>170</v>
      </c>
      <c r="O104" s="18">
        <f t="shared" ref="O104:O130" si="10">N104/(E104/100000)</f>
        <v>6.5779112964792317</v>
      </c>
      <c r="P104">
        <v>70015</v>
      </c>
      <c r="Q104" s="18">
        <f t="shared" ref="Q104:Q129" si="11">P104/(E104/1000)</f>
        <v>27.091321142529019</v>
      </c>
      <c r="R104">
        <v>296432</v>
      </c>
      <c r="S104" s="29">
        <f t="shared" si="9"/>
        <v>9.7202731149133692E-2</v>
      </c>
      <c r="T104">
        <v>28814</v>
      </c>
      <c r="U104" s="18">
        <f t="shared" ref="U104:U129" si="12">T104/(E104/1000)</f>
        <v>11.14917271157368</v>
      </c>
      <c r="V104">
        <v>8319</v>
      </c>
      <c r="W104" s="18">
        <f t="shared" ref="W104:W129" si="13">V104/(E104/1000)</f>
        <v>3.2189202397300423</v>
      </c>
    </row>
    <row r="105" spans="1:24">
      <c r="A105" s="16">
        <v>1944</v>
      </c>
      <c r="B105">
        <v>1879</v>
      </c>
      <c r="C105">
        <v>804</v>
      </c>
      <c r="E105">
        <v>2372074</v>
      </c>
      <c r="G105" s="36">
        <v>4141</v>
      </c>
      <c r="I105" s="36">
        <v>2059</v>
      </c>
      <c r="J105">
        <f t="shared" si="7"/>
        <v>6200</v>
      </c>
      <c r="K105" s="18">
        <f t="shared" si="1"/>
        <v>261.37464514176202</v>
      </c>
      <c r="L105">
        <v>107</v>
      </c>
      <c r="M105">
        <v>60</v>
      </c>
      <c r="N105" s="27">
        <f t="shared" si="2"/>
        <v>167</v>
      </c>
      <c r="O105" s="18">
        <f t="shared" si="10"/>
        <v>7.0402525384958485</v>
      </c>
      <c r="P105">
        <v>71664</v>
      </c>
      <c r="Q105" s="18">
        <f t="shared" si="11"/>
        <v>30.211536402321343</v>
      </c>
      <c r="R105">
        <v>302714</v>
      </c>
      <c r="S105" s="29">
        <f t="shared" si="9"/>
        <v>0.10222850611468251</v>
      </c>
      <c r="T105">
        <v>30946</v>
      </c>
      <c r="U105" s="18">
        <f t="shared" si="12"/>
        <v>13.04596736864027</v>
      </c>
      <c r="V105">
        <v>8722</v>
      </c>
      <c r="W105" s="18">
        <f t="shared" si="13"/>
        <v>3.6769510563329812</v>
      </c>
    </row>
    <row r="106" spans="1:24">
      <c r="A106" s="16">
        <v>1945</v>
      </c>
      <c r="B106">
        <v>1883</v>
      </c>
      <c r="C106">
        <v>843</v>
      </c>
      <c r="E106">
        <v>2392983</v>
      </c>
      <c r="G106" s="36">
        <v>4122</v>
      </c>
      <c r="I106" s="36">
        <v>2135</v>
      </c>
      <c r="J106">
        <f t="shared" si="7"/>
        <v>6257</v>
      </c>
      <c r="K106" s="18">
        <f t="shared" si="1"/>
        <v>261.4728144746536</v>
      </c>
      <c r="L106">
        <v>116</v>
      </c>
      <c r="M106">
        <v>53</v>
      </c>
      <c r="N106" s="27">
        <f t="shared" si="2"/>
        <v>169</v>
      </c>
      <c r="O106" s="18">
        <f t="shared" si="10"/>
        <v>7.0623151104709061</v>
      </c>
      <c r="P106">
        <v>73410</v>
      </c>
      <c r="Q106" s="18">
        <f t="shared" si="11"/>
        <v>30.677192441400543</v>
      </c>
      <c r="R106">
        <v>397626</v>
      </c>
      <c r="S106" s="29">
        <f t="shared" si="9"/>
        <v>9.1928093233339878E-2</v>
      </c>
      <c r="T106">
        <v>36553</v>
      </c>
      <c r="U106" s="18">
        <f t="shared" si="12"/>
        <v>15.275077173552841</v>
      </c>
      <c r="V106">
        <v>9767</v>
      </c>
      <c r="W106" s="18">
        <f t="shared" si="13"/>
        <v>4.0815166676904928</v>
      </c>
    </row>
    <row r="107" spans="1:24">
      <c r="A107" s="16">
        <v>1946</v>
      </c>
      <c r="B107">
        <v>1898</v>
      </c>
      <c r="C107">
        <v>848</v>
      </c>
      <c r="E107">
        <v>2415428</v>
      </c>
      <c r="G107" s="36">
        <v>4162</v>
      </c>
      <c r="I107" s="36">
        <v>2134</v>
      </c>
      <c r="J107">
        <f t="shared" si="7"/>
        <v>6296</v>
      </c>
      <c r="K107" s="18">
        <f t="shared" si="1"/>
        <v>260.65773850431475</v>
      </c>
      <c r="L107">
        <v>109</v>
      </c>
      <c r="M107">
        <v>71</v>
      </c>
      <c r="N107" s="27">
        <f t="shared" si="2"/>
        <v>180</v>
      </c>
      <c r="O107" s="18">
        <f t="shared" si="10"/>
        <v>7.4520954464384781</v>
      </c>
      <c r="P107">
        <v>85024</v>
      </c>
      <c r="Q107" s="18">
        <f t="shared" si="11"/>
        <v>35.200386846554736</v>
      </c>
      <c r="R107">
        <v>385606</v>
      </c>
      <c r="S107" s="29">
        <f t="shared" si="9"/>
        <v>9.2234042001421143E-2</v>
      </c>
      <c r="T107">
        <v>35566</v>
      </c>
      <c r="U107" s="18">
        <f t="shared" si="12"/>
        <v>14.724512591557273</v>
      </c>
      <c r="V107">
        <v>10363</v>
      </c>
      <c r="W107" s="18">
        <f t="shared" si="13"/>
        <v>4.2903369506356643</v>
      </c>
    </row>
    <row r="108" spans="1:24">
      <c r="A108" s="16">
        <v>1947</v>
      </c>
      <c r="B108">
        <v>1910</v>
      </c>
      <c r="C108">
        <v>846</v>
      </c>
      <c r="E108">
        <v>2443600</v>
      </c>
      <c r="G108" s="36">
        <v>4211</v>
      </c>
      <c r="I108" s="36">
        <v>2341</v>
      </c>
      <c r="J108">
        <f t="shared" si="7"/>
        <v>6552</v>
      </c>
      <c r="K108" s="18">
        <f t="shared" si="1"/>
        <v>268.12899001473238</v>
      </c>
      <c r="L108">
        <v>69</v>
      </c>
      <c r="M108">
        <v>82</v>
      </c>
      <c r="N108" s="27">
        <f t="shared" si="2"/>
        <v>151</v>
      </c>
      <c r="O108" s="18">
        <f t="shared" si="10"/>
        <v>6.179407431658209</v>
      </c>
      <c r="P108">
        <v>95910</v>
      </c>
      <c r="Q108" s="18">
        <f t="shared" si="11"/>
        <v>39.249467998035684</v>
      </c>
      <c r="R108">
        <v>401210</v>
      </c>
      <c r="S108" s="29">
        <f t="shared" si="9"/>
        <v>8.8744049251015672E-2</v>
      </c>
      <c r="T108">
        <v>35605</v>
      </c>
      <c r="U108" s="18">
        <f t="shared" si="12"/>
        <v>14.570715338025863</v>
      </c>
      <c r="V108">
        <v>10594</v>
      </c>
      <c r="W108" s="18">
        <f t="shared" si="13"/>
        <v>4.3354067768865612</v>
      </c>
    </row>
    <row r="109" spans="1:24">
      <c r="A109" s="16">
        <v>1948</v>
      </c>
      <c r="B109">
        <v>1929</v>
      </c>
      <c r="C109">
        <v>824</v>
      </c>
      <c r="E109">
        <v>2528200</v>
      </c>
      <c r="G109" s="36">
        <v>4263</v>
      </c>
      <c r="I109" s="36">
        <v>2347</v>
      </c>
      <c r="J109">
        <f t="shared" si="7"/>
        <v>6610</v>
      </c>
      <c r="K109" s="18">
        <f t="shared" si="1"/>
        <v>261.45083458587135</v>
      </c>
      <c r="L109">
        <v>91</v>
      </c>
      <c r="M109">
        <v>72</v>
      </c>
      <c r="N109" s="27">
        <f t="shared" si="2"/>
        <v>163</v>
      </c>
      <c r="O109" s="18">
        <f t="shared" si="10"/>
        <v>6.4472747409223956</v>
      </c>
      <c r="P109">
        <v>92303</v>
      </c>
      <c r="Q109" s="18">
        <f t="shared" si="11"/>
        <v>36.509374258365639</v>
      </c>
      <c r="R109">
        <v>396891</v>
      </c>
      <c r="S109" s="29">
        <f t="shared" si="9"/>
        <v>8.9923933775268278E-2</v>
      </c>
      <c r="T109">
        <v>35690</v>
      </c>
      <c r="U109" s="18">
        <f t="shared" si="12"/>
        <v>14.116762914326399</v>
      </c>
      <c r="V109">
        <v>11520</v>
      </c>
      <c r="W109" s="18">
        <f t="shared" si="13"/>
        <v>4.5566015346887117</v>
      </c>
    </row>
    <row r="110" spans="1:24">
      <c r="A110" s="16">
        <v>1949</v>
      </c>
      <c r="B110">
        <v>1950</v>
      </c>
      <c r="C110">
        <v>871</v>
      </c>
      <c r="E110">
        <v>2648900</v>
      </c>
      <c r="G110" s="36">
        <v>4277</v>
      </c>
      <c r="I110" s="36">
        <v>2366</v>
      </c>
      <c r="J110">
        <f t="shared" si="7"/>
        <v>6643</v>
      </c>
      <c r="K110" s="18">
        <f t="shared" si="1"/>
        <v>250.78334402959717</v>
      </c>
      <c r="L110">
        <v>91</v>
      </c>
      <c r="M110">
        <v>61</v>
      </c>
      <c r="N110" s="27">
        <f t="shared" si="2"/>
        <v>152</v>
      </c>
      <c r="O110" s="18">
        <f t="shared" si="10"/>
        <v>5.7382309637962923</v>
      </c>
      <c r="P110">
        <v>88755</v>
      </c>
      <c r="Q110" s="18">
        <f t="shared" si="11"/>
        <v>33.506361131035526</v>
      </c>
      <c r="R110">
        <v>375041</v>
      </c>
      <c r="S110" s="29">
        <f t="shared" si="9"/>
        <v>9.6213480659447903E-2</v>
      </c>
      <c r="T110">
        <v>36084</v>
      </c>
      <c r="U110" s="18">
        <f t="shared" si="12"/>
        <v>13.62225829589641</v>
      </c>
      <c r="V110">
        <v>11517</v>
      </c>
      <c r="W110" s="18">
        <f t="shared" si="13"/>
        <v>4.3478425006606516</v>
      </c>
    </row>
    <row r="111" spans="1:24">
      <c r="A111" s="16">
        <v>1950</v>
      </c>
      <c r="B111">
        <v>1971</v>
      </c>
      <c r="C111">
        <v>897</v>
      </c>
      <c r="E111">
        <v>2734249</v>
      </c>
      <c r="G111" s="36">
        <v>4363</v>
      </c>
      <c r="I111" s="36">
        <v>2365</v>
      </c>
      <c r="J111">
        <f t="shared" si="7"/>
        <v>6728</v>
      </c>
      <c r="K111" s="18">
        <f t="shared" si="1"/>
        <v>246.06391005354669</v>
      </c>
      <c r="L111">
        <v>87</v>
      </c>
      <c r="M111">
        <v>54</v>
      </c>
      <c r="N111" s="27">
        <f t="shared" si="2"/>
        <v>141</v>
      </c>
      <c r="O111" s="18">
        <f t="shared" si="10"/>
        <v>5.1568090543326521</v>
      </c>
      <c r="P111">
        <v>87150</v>
      </c>
      <c r="Q111" s="18">
        <f t="shared" si="11"/>
        <v>31.873468729439054</v>
      </c>
      <c r="R111">
        <v>358490</v>
      </c>
      <c r="S111" s="29">
        <f t="shared" si="9"/>
        <v>9.5280203074004852E-2</v>
      </c>
      <c r="T111">
        <v>34157</v>
      </c>
      <c r="U111" s="18">
        <f t="shared" si="12"/>
        <v>12.4922785013362</v>
      </c>
      <c r="V111">
        <v>11010</v>
      </c>
      <c r="W111" s="18">
        <f t="shared" si="13"/>
        <v>4.0266998360427309</v>
      </c>
    </row>
    <row r="112" spans="1:24">
      <c r="A112" s="16">
        <v>1951</v>
      </c>
      <c r="B112">
        <v>1982</v>
      </c>
      <c r="C112">
        <v>928</v>
      </c>
      <c r="E112">
        <v>2808596</v>
      </c>
      <c r="G112">
        <v>4363</v>
      </c>
      <c r="I112">
        <v>2365</v>
      </c>
      <c r="J112">
        <f t="shared" si="7"/>
        <v>6728</v>
      </c>
      <c r="K112" s="18">
        <f t="shared" si="1"/>
        <v>239.55029488043135</v>
      </c>
      <c r="L112">
        <v>72</v>
      </c>
      <c r="M112">
        <v>53</v>
      </c>
      <c r="N112" s="27">
        <f t="shared" si="2"/>
        <v>125</v>
      </c>
      <c r="O112" s="18">
        <f t="shared" si="10"/>
        <v>4.4506223038130086</v>
      </c>
      <c r="P112">
        <v>88953</v>
      </c>
      <c r="Q112" s="18">
        <f t="shared" si="11"/>
        <v>31.671696463286281</v>
      </c>
      <c r="R112">
        <v>360624</v>
      </c>
      <c r="S112" s="29">
        <f t="shared" si="9"/>
        <v>9.8368383690492042E-2</v>
      </c>
      <c r="T112">
        <v>35474</v>
      </c>
      <c r="U112" s="18">
        <f t="shared" si="12"/>
        <v>12.630510048437012</v>
      </c>
      <c r="V112">
        <v>11360</v>
      </c>
      <c r="W112" s="18">
        <f t="shared" si="13"/>
        <v>4.0447255497052623</v>
      </c>
    </row>
    <row r="113" spans="1:24">
      <c r="A113" s="16">
        <v>1952</v>
      </c>
      <c r="B113" s="27">
        <v>1956</v>
      </c>
      <c r="C113">
        <v>911</v>
      </c>
      <c r="E113">
        <v>2837700</v>
      </c>
      <c r="G113">
        <v>4237</v>
      </c>
      <c r="I113">
        <v>2447</v>
      </c>
      <c r="J113">
        <f t="shared" si="7"/>
        <v>6684</v>
      </c>
      <c r="K113" s="18">
        <f t="shared" si="1"/>
        <v>235.54286922507666</v>
      </c>
      <c r="L113">
        <v>92</v>
      </c>
      <c r="M113">
        <v>64</v>
      </c>
      <c r="N113" s="27">
        <f t="shared" si="2"/>
        <v>156</v>
      </c>
      <c r="O113" s="18">
        <f t="shared" si="10"/>
        <v>5.4974098741938899</v>
      </c>
      <c r="P113">
        <v>89645</v>
      </c>
      <c r="Q113" s="18">
        <f t="shared" si="11"/>
        <v>31.590724882827644</v>
      </c>
      <c r="R113">
        <v>349308</v>
      </c>
      <c r="S113" s="29">
        <f t="shared" si="9"/>
        <v>0.10255991846736977</v>
      </c>
      <c r="T113">
        <v>35825</v>
      </c>
      <c r="U113" s="18">
        <f t="shared" si="12"/>
        <v>12.624660816858725</v>
      </c>
      <c r="V113">
        <v>11532</v>
      </c>
      <c r="W113" s="18">
        <f t="shared" si="13"/>
        <v>4.0638545300771751</v>
      </c>
      <c r="X113" s="2" t="s">
        <v>39</v>
      </c>
    </row>
    <row r="114" spans="1:24">
      <c r="A114" s="16">
        <v>1953</v>
      </c>
      <c r="B114" s="27">
        <v>1991</v>
      </c>
      <c r="C114">
        <v>914</v>
      </c>
      <c r="D114">
        <v>1101</v>
      </c>
      <c r="E114">
        <v>2979400</v>
      </c>
      <c r="G114" s="37">
        <v>4318</v>
      </c>
      <c r="I114" s="37">
        <v>2483</v>
      </c>
      <c r="J114">
        <f t="shared" si="7"/>
        <v>6801</v>
      </c>
      <c r="K114" s="18">
        <f t="shared" si="1"/>
        <v>228.26743639658991</v>
      </c>
      <c r="L114">
        <v>110</v>
      </c>
      <c r="M114">
        <v>68</v>
      </c>
      <c r="N114" s="27">
        <f t="shared" si="2"/>
        <v>178</v>
      </c>
      <c r="O114" s="18">
        <f t="shared" si="10"/>
        <v>5.9743572531382156</v>
      </c>
      <c r="P114">
        <v>90936</v>
      </c>
      <c r="Q114" s="18">
        <f t="shared" si="11"/>
        <v>30.521581526481842</v>
      </c>
      <c r="R114">
        <v>344998</v>
      </c>
      <c r="S114" s="29">
        <f t="shared" si="9"/>
        <v>0.10451075078696108</v>
      </c>
      <c r="T114">
        <v>36056</v>
      </c>
      <c r="U114" s="18">
        <f t="shared" si="12"/>
        <v>12.101765456132107</v>
      </c>
      <c r="V114">
        <v>11900</v>
      </c>
      <c r="W114" s="18">
        <f t="shared" si="13"/>
        <v>3.9940927703564473</v>
      </c>
      <c r="X114" s="2" t="s">
        <v>17</v>
      </c>
    </row>
    <row r="115" spans="1:24">
      <c r="A115" s="16">
        <v>1954</v>
      </c>
      <c r="B115" s="27">
        <v>1981</v>
      </c>
      <c r="C115">
        <v>928</v>
      </c>
      <c r="D115">
        <v>1113</v>
      </c>
      <c r="E115">
        <v>2939900</v>
      </c>
      <c r="G115">
        <v>4442</v>
      </c>
      <c r="I115">
        <v>2509</v>
      </c>
      <c r="J115">
        <f t="shared" si="7"/>
        <v>6951</v>
      </c>
      <c r="K115" s="18">
        <f t="shared" si="1"/>
        <v>236.43661349025476</v>
      </c>
      <c r="L115">
        <v>149</v>
      </c>
      <c r="M115">
        <v>89</v>
      </c>
      <c r="N115" s="27">
        <f t="shared" si="2"/>
        <v>238</v>
      </c>
      <c r="O115" s="18">
        <f t="shared" si="10"/>
        <v>8.0955134528385315</v>
      </c>
      <c r="P115">
        <v>92380</v>
      </c>
      <c r="Q115" s="18">
        <f t="shared" si="11"/>
        <v>31.42283751147998</v>
      </c>
      <c r="R115">
        <v>341731</v>
      </c>
      <c r="S115" s="29">
        <f t="shared" si="9"/>
        <v>0.11096739833377715</v>
      </c>
      <c r="T115">
        <v>37921</v>
      </c>
      <c r="U115" s="18">
        <f t="shared" si="12"/>
        <v>12.898738052314703</v>
      </c>
      <c r="V115">
        <v>11920</v>
      </c>
      <c r="W115" s="18">
        <f t="shared" si="13"/>
        <v>4.0545596789006426</v>
      </c>
    </row>
    <row r="116" spans="1:24">
      <c r="A116" s="16">
        <v>1955</v>
      </c>
      <c r="B116" s="27">
        <v>1990</v>
      </c>
      <c r="C116">
        <v>981</v>
      </c>
      <c r="D116">
        <v>1116</v>
      </c>
      <c r="E116">
        <v>3031600</v>
      </c>
      <c r="G116">
        <v>4452</v>
      </c>
      <c r="I116">
        <v>2588</v>
      </c>
      <c r="J116">
        <f t="shared" si="7"/>
        <v>7040</v>
      </c>
      <c r="K116" s="18">
        <f t="shared" si="1"/>
        <v>232.22060957910014</v>
      </c>
      <c r="L116">
        <v>117</v>
      </c>
      <c r="M116">
        <v>100</v>
      </c>
      <c r="N116" s="27">
        <f t="shared" si="2"/>
        <v>217</v>
      </c>
      <c r="O116" s="18">
        <f t="shared" si="10"/>
        <v>7.1579364032194226</v>
      </c>
      <c r="P116">
        <v>92322</v>
      </c>
      <c r="Q116" s="18">
        <f t="shared" si="11"/>
        <v>30.453226019263756</v>
      </c>
      <c r="R116">
        <v>357918</v>
      </c>
      <c r="S116" s="29">
        <f t="shared" si="9"/>
        <v>0.11205918674109712</v>
      </c>
      <c r="T116">
        <v>40108</v>
      </c>
      <c r="U116" s="18">
        <f t="shared" si="12"/>
        <v>13.229977569600212</v>
      </c>
      <c r="V116">
        <v>13291</v>
      </c>
      <c r="W116" s="18">
        <f t="shared" si="13"/>
        <v>4.3841535822667899</v>
      </c>
    </row>
    <row r="117" spans="1:24">
      <c r="A117" s="16">
        <v>1956</v>
      </c>
      <c r="B117" s="27">
        <v>2001</v>
      </c>
      <c r="C117">
        <v>981</v>
      </c>
      <c r="D117">
        <v>1142</v>
      </c>
      <c r="E117">
        <v>3169700</v>
      </c>
      <c r="G117">
        <v>4452</v>
      </c>
      <c r="I117">
        <v>2588</v>
      </c>
      <c r="J117">
        <f t="shared" si="7"/>
        <v>7040</v>
      </c>
      <c r="K117" s="18">
        <f t="shared" si="1"/>
        <v>222.10303814241095</v>
      </c>
      <c r="L117">
        <v>149</v>
      </c>
      <c r="M117">
        <v>93</v>
      </c>
      <c r="N117" s="27">
        <f t="shared" si="2"/>
        <v>242</v>
      </c>
      <c r="O117" s="18">
        <f t="shared" si="10"/>
        <v>7.6347919361453771</v>
      </c>
      <c r="P117">
        <v>100438</v>
      </c>
      <c r="Q117" s="18">
        <f t="shared" si="11"/>
        <v>31.686910433164023</v>
      </c>
      <c r="R117">
        <v>352944</v>
      </c>
      <c r="S117" s="29">
        <f t="shared" si="9"/>
        <v>0.12133652930776553</v>
      </c>
      <c r="T117">
        <v>42825</v>
      </c>
      <c r="U117" s="18">
        <f t="shared" si="12"/>
        <v>13.51074234154652</v>
      </c>
      <c r="V117">
        <v>14077</v>
      </c>
      <c r="W117" s="18">
        <f t="shared" si="13"/>
        <v>4.4411143010379535</v>
      </c>
    </row>
    <row r="118" spans="1:24">
      <c r="A118" s="16">
        <v>1957</v>
      </c>
      <c r="B118" s="27">
        <v>1994</v>
      </c>
      <c r="C118">
        <v>1044</v>
      </c>
      <c r="D118">
        <v>1159</v>
      </c>
      <c r="E118">
        <v>3292000</v>
      </c>
      <c r="G118" s="37">
        <v>4538</v>
      </c>
      <c r="I118" s="37">
        <v>2677</v>
      </c>
      <c r="J118">
        <f t="shared" si="7"/>
        <v>7215</v>
      </c>
      <c r="K118" s="18">
        <f t="shared" si="1"/>
        <v>219.16767922235721</v>
      </c>
      <c r="L118">
        <v>131</v>
      </c>
      <c r="M118">
        <v>88</v>
      </c>
      <c r="N118" s="27">
        <f t="shared" si="2"/>
        <v>219</v>
      </c>
      <c r="O118" s="18">
        <f t="shared" si="10"/>
        <v>6.6524908869987849</v>
      </c>
      <c r="P118">
        <v>107125</v>
      </c>
      <c r="Q118" s="18">
        <f t="shared" si="11"/>
        <v>32.541008505467801</v>
      </c>
      <c r="R118">
        <v>346903</v>
      </c>
      <c r="S118" s="29">
        <f t="shared" si="9"/>
        <v>0.12526844679924937</v>
      </c>
      <c r="T118">
        <v>43456</v>
      </c>
      <c r="U118" s="18">
        <f t="shared" si="12"/>
        <v>13.20048602673147</v>
      </c>
      <c r="V118">
        <v>14581</v>
      </c>
      <c r="W118" s="18">
        <f t="shared" si="13"/>
        <v>4.4292223572296479</v>
      </c>
    </row>
    <row r="119" spans="1:24">
      <c r="A119" s="16">
        <v>1958</v>
      </c>
      <c r="B119" s="27">
        <v>2021</v>
      </c>
      <c r="C119">
        <v>1064</v>
      </c>
      <c r="D119">
        <v>1163</v>
      </c>
      <c r="E119">
        <v>3343000</v>
      </c>
      <c r="G119">
        <v>4617</v>
      </c>
      <c r="I119">
        <v>2964</v>
      </c>
      <c r="J119">
        <f t="shared" si="7"/>
        <v>7581</v>
      </c>
      <c r="K119" s="18">
        <f t="shared" si="1"/>
        <v>226.77236015554891</v>
      </c>
      <c r="L119">
        <v>106</v>
      </c>
      <c r="M119">
        <v>97</v>
      </c>
      <c r="N119" s="27">
        <f t="shared" si="2"/>
        <v>203</v>
      </c>
      <c r="O119" s="18">
        <f t="shared" si="10"/>
        <v>6.0723900688004786</v>
      </c>
      <c r="P119">
        <v>112133</v>
      </c>
      <c r="Q119" s="18">
        <f t="shared" si="11"/>
        <v>33.542626383487885</v>
      </c>
      <c r="R119">
        <v>339913</v>
      </c>
      <c r="S119" s="29">
        <f t="shared" si="9"/>
        <v>0.12763854280359974</v>
      </c>
      <c r="T119">
        <v>43386</v>
      </c>
      <c r="U119" s="18">
        <f t="shared" si="12"/>
        <v>12.978163326353574</v>
      </c>
      <c r="V119">
        <v>14363</v>
      </c>
      <c r="W119" s="18">
        <f t="shared" si="13"/>
        <v>4.2964403230631172</v>
      </c>
    </row>
    <row r="120" spans="1:24">
      <c r="A120" s="16">
        <v>1959</v>
      </c>
      <c r="B120" s="27">
        <v>2135</v>
      </c>
      <c r="C120">
        <v>1009</v>
      </c>
      <c r="D120">
        <v>1172</v>
      </c>
      <c r="E120">
        <v>3422500</v>
      </c>
      <c r="G120">
        <v>4667</v>
      </c>
      <c r="I120">
        <v>2699</v>
      </c>
      <c r="J120">
        <f t="shared" si="7"/>
        <v>7366</v>
      </c>
      <c r="K120" s="18">
        <f t="shared" si="1"/>
        <v>215.22279035792548</v>
      </c>
      <c r="L120">
        <v>117</v>
      </c>
      <c r="M120">
        <v>67</v>
      </c>
      <c r="N120" s="27">
        <f t="shared" si="2"/>
        <v>184</v>
      </c>
      <c r="O120" s="18">
        <f t="shared" si="10"/>
        <v>5.3761869978086194</v>
      </c>
      <c r="P120">
        <v>117233</v>
      </c>
      <c r="Q120" s="18">
        <f t="shared" si="11"/>
        <v>34.253615777940105</v>
      </c>
      <c r="R120">
        <v>340126</v>
      </c>
      <c r="S120" s="29">
        <f t="shared" si="9"/>
        <v>0.13212162551525022</v>
      </c>
      <c r="T120">
        <v>44938</v>
      </c>
      <c r="U120" s="18">
        <f t="shared" si="12"/>
        <v>13.130168005843682</v>
      </c>
      <c r="V120">
        <v>15794</v>
      </c>
      <c r="W120" s="18">
        <f t="shared" si="13"/>
        <v>4.6147552958363773</v>
      </c>
    </row>
    <row r="121" spans="1:24">
      <c r="A121" s="16">
        <v>1960</v>
      </c>
      <c r="B121" s="27">
        <v>2186</v>
      </c>
      <c r="C121">
        <v>1018</v>
      </c>
      <c r="D121">
        <v>1163</v>
      </c>
      <c r="E121">
        <v>3553500</v>
      </c>
      <c r="G121">
        <v>4737</v>
      </c>
      <c r="I121">
        <v>2728</v>
      </c>
      <c r="J121">
        <f t="shared" si="7"/>
        <v>7465</v>
      </c>
      <c r="K121" s="18">
        <f t="shared" si="1"/>
        <v>210.07457436330381</v>
      </c>
      <c r="L121">
        <v>138</v>
      </c>
      <c r="M121">
        <v>79</v>
      </c>
      <c r="N121" s="27">
        <f t="shared" si="2"/>
        <v>217</v>
      </c>
      <c r="O121" s="18">
        <f t="shared" si="10"/>
        <v>6.1066554101589992</v>
      </c>
      <c r="P121">
        <v>122562</v>
      </c>
      <c r="Q121" s="18">
        <f t="shared" si="11"/>
        <v>34.490502321654709</v>
      </c>
      <c r="R121">
        <v>343614</v>
      </c>
      <c r="S121" s="29">
        <f t="shared" si="9"/>
        <v>0.13637395449545128</v>
      </c>
      <c r="T121">
        <v>46860</v>
      </c>
      <c r="U121" s="18">
        <f t="shared" si="12"/>
        <v>13.186998733642888</v>
      </c>
      <c r="V121">
        <v>14483</v>
      </c>
      <c r="W121" s="18">
        <f t="shared" si="13"/>
        <v>4.0757000140706348</v>
      </c>
    </row>
    <row r="122" spans="1:24">
      <c r="A122" s="16">
        <v>1961</v>
      </c>
      <c r="B122" s="27">
        <v>2208</v>
      </c>
      <c r="C122">
        <v>1025</v>
      </c>
      <c r="D122">
        <v>1172</v>
      </c>
      <c r="E122">
        <v>3545500</v>
      </c>
      <c r="G122">
        <v>4794</v>
      </c>
      <c r="I122">
        <v>2756</v>
      </c>
      <c r="J122">
        <f t="shared" si="7"/>
        <v>7550</v>
      </c>
      <c r="K122" s="18">
        <f t="shared" si="1"/>
        <v>212.94598787195036</v>
      </c>
      <c r="L122">
        <v>114</v>
      </c>
      <c r="M122">
        <v>93</v>
      </c>
      <c r="N122" s="27">
        <f t="shared" si="2"/>
        <v>207</v>
      </c>
      <c r="O122" s="18">
        <f t="shared" si="10"/>
        <v>5.8383866873501624</v>
      </c>
      <c r="P122">
        <v>129469</v>
      </c>
      <c r="Q122" s="18">
        <f t="shared" si="11"/>
        <v>36.51642927654774</v>
      </c>
      <c r="R122">
        <v>346678</v>
      </c>
      <c r="S122" s="29">
        <f t="shared" si="9"/>
        <v>0.13471290361661253</v>
      </c>
      <c r="T122">
        <v>46702</v>
      </c>
      <c r="U122" s="18">
        <f t="shared" si="12"/>
        <v>13.172190100126921</v>
      </c>
      <c r="V122">
        <v>14174</v>
      </c>
      <c r="W122" s="18">
        <f t="shared" si="13"/>
        <v>3.9977436186715556</v>
      </c>
    </row>
    <row r="123" spans="1:24">
      <c r="A123" s="16">
        <v>1962</v>
      </c>
      <c r="B123" s="27">
        <v>2176</v>
      </c>
      <c r="C123">
        <v>1059</v>
      </c>
      <c r="D123">
        <v>1209</v>
      </c>
      <c r="E123">
        <v>3660000</v>
      </c>
      <c r="G123">
        <v>4841</v>
      </c>
      <c r="I123">
        <v>2750</v>
      </c>
      <c r="J123">
        <f t="shared" si="7"/>
        <v>7591</v>
      </c>
      <c r="K123" s="18">
        <f t="shared" si="1"/>
        <v>207.40437158469945</v>
      </c>
      <c r="L123">
        <v>127</v>
      </c>
      <c r="M123">
        <v>86</v>
      </c>
      <c r="N123" s="27">
        <f t="shared" si="2"/>
        <v>213</v>
      </c>
      <c r="O123" s="18">
        <f t="shared" si="10"/>
        <v>5.8196721311475406</v>
      </c>
      <c r="P123">
        <v>134017</v>
      </c>
      <c r="Q123" s="18">
        <f t="shared" si="11"/>
        <v>36.616666666666667</v>
      </c>
      <c r="R123">
        <v>347732</v>
      </c>
      <c r="S123" s="29">
        <f t="shared" si="9"/>
        <v>0.13065234145836449</v>
      </c>
      <c r="T123">
        <v>45432</v>
      </c>
      <c r="U123" s="18">
        <f t="shared" si="12"/>
        <v>12.413114754098361</v>
      </c>
      <c r="V123">
        <v>13280</v>
      </c>
      <c r="W123" s="18">
        <f t="shared" si="13"/>
        <v>3.6284153005464481</v>
      </c>
    </row>
    <row r="124" spans="1:24">
      <c r="A124" s="16">
        <v>1963</v>
      </c>
      <c r="B124" s="27">
        <v>2158</v>
      </c>
      <c r="C124">
        <v>1113</v>
      </c>
      <c r="D124">
        <v>1226</v>
      </c>
      <c r="E124">
        <v>3726500</v>
      </c>
      <c r="G124">
        <v>4959</v>
      </c>
      <c r="I124">
        <v>2755</v>
      </c>
      <c r="J124">
        <f t="shared" si="7"/>
        <v>7714</v>
      </c>
      <c r="K124" s="18">
        <f t="shared" si="1"/>
        <v>207.00389105058366</v>
      </c>
      <c r="L124">
        <v>134</v>
      </c>
      <c r="M124">
        <v>77</v>
      </c>
      <c r="N124" s="27">
        <f t="shared" si="2"/>
        <v>211</v>
      </c>
      <c r="O124" s="18">
        <f t="shared" si="10"/>
        <v>5.6621494700120758</v>
      </c>
      <c r="P124">
        <v>136350</v>
      </c>
      <c r="Q124" s="18">
        <f t="shared" si="11"/>
        <v>36.58929290218704</v>
      </c>
      <c r="R124">
        <v>351329</v>
      </c>
      <c r="S124" s="29">
        <f t="shared" si="9"/>
        <v>0.12855756285419079</v>
      </c>
      <c r="T124">
        <v>45166</v>
      </c>
      <c r="U124" s="18">
        <f t="shared" si="12"/>
        <v>12.120220045619213</v>
      </c>
      <c r="V124">
        <v>12728</v>
      </c>
      <c r="W124" s="18">
        <f t="shared" si="13"/>
        <v>3.4155373675030187</v>
      </c>
    </row>
    <row r="125" spans="1:24">
      <c r="A125" s="16">
        <v>1964</v>
      </c>
      <c r="B125" s="27">
        <v>2195</v>
      </c>
      <c r="C125">
        <v>1117</v>
      </c>
      <c r="D125">
        <v>1238</v>
      </c>
      <c r="E125">
        <v>3827000</v>
      </c>
      <c r="G125">
        <v>5033</v>
      </c>
      <c r="I125">
        <v>2775</v>
      </c>
      <c r="J125">
        <f t="shared" si="7"/>
        <v>7808</v>
      </c>
      <c r="K125" s="18">
        <f t="shared" si="1"/>
        <v>204.02403971779461</v>
      </c>
      <c r="L125">
        <v>133</v>
      </c>
      <c r="M125">
        <v>88</v>
      </c>
      <c r="N125" s="27">
        <f t="shared" si="2"/>
        <v>221</v>
      </c>
      <c r="O125" s="18">
        <f t="shared" si="10"/>
        <v>5.7747582963156514</v>
      </c>
      <c r="P125">
        <v>137673</v>
      </c>
      <c r="Q125" s="18">
        <f t="shared" si="11"/>
        <v>35.974131173242746</v>
      </c>
      <c r="R125">
        <v>359307</v>
      </c>
      <c r="S125" s="29">
        <f t="shared" si="9"/>
        <v>0.12688870520195822</v>
      </c>
      <c r="T125">
        <v>45592</v>
      </c>
      <c r="U125" s="18">
        <f t="shared" si="12"/>
        <v>11.913247974915077</v>
      </c>
      <c r="V125">
        <v>12348</v>
      </c>
      <c r="W125" s="18">
        <f t="shared" si="13"/>
        <v>3.2265482100862295</v>
      </c>
    </row>
    <row r="126" spans="1:24">
      <c r="A126" s="16">
        <v>1965</v>
      </c>
      <c r="B126" s="27">
        <v>2168</v>
      </c>
      <c r="C126">
        <v>1151</v>
      </c>
      <c r="D126">
        <v>1247</v>
      </c>
      <c r="E126">
        <v>3956500</v>
      </c>
      <c r="G126" s="37">
        <v>5096</v>
      </c>
      <c r="I126" s="37">
        <v>2791</v>
      </c>
      <c r="J126">
        <f t="shared" si="7"/>
        <v>7887</v>
      </c>
      <c r="K126" s="18">
        <f t="shared" si="1"/>
        <v>199.34285353216228</v>
      </c>
      <c r="L126">
        <v>123</v>
      </c>
      <c r="M126">
        <v>102</v>
      </c>
      <c r="N126" s="27">
        <f t="shared" si="2"/>
        <v>225</v>
      </c>
      <c r="O126" s="18">
        <f t="shared" si="10"/>
        <v>5.6868444332111716</v>
      </c>
      <c r="P126">
        <v>134055</v>
      </c>
      <c r="Q126" s="18">
        <f t="shared" si="11"/>
        <v>33.882219133072162</v>
      </c>
      <c r="R126">
        <v>371127</v>
      </c>
      <c r="S126" s="29">
        <f t="shared" si="9"/>
        <v>0.12424857259105374</v>
      </c>
      <c r="T126">
        <v>46112</v>
      </c>
      <c r="U126" s="18">
        <f t="shared" si="12"/>
        <v>11.654745355743714</v>
      </c>
      <c r="V126">
        <v>10308</v>
      </c>
      <c r="W126" s="18">
        <f t="shared" si="13"/>
        <v>2.6053329963351448</v>
      </c>
    </row>
    <row r="127" spans="1:24">
      <c r="A127" s="16">
        <v>1966</v>
      </c>
      <c r="B127" s="27">
        <v>2250</v>
      </c>
      <c r="C127">
        <v>1196</v>
      </c>
      <c r="D127">
        <v>1249</v>
      </c>
      <c r="E127">
        <v>4000695</v>
      </c>
      <c r="G127">
        <v>4957</v>
      </c>
      <c r="I127">
        <v>2854</v>
      </c>
      <c r="J127">
        <f t="shared" si="7"/>
        <v>7811</v>
      </c>
      <c r="K127" s="18">
        <f t="shared" si="1"/>
        <v>195.24107686289506</v>
      </c>
      <c r="L127">
        <v>110</v>
      </c>
      <c r="M127">
        <v>79</v>
      </c>
      <c r="N127" s="27">
        <f t="shared" si="2"/>
        <v>189</v>
      </c>
      <c r="O127" s="18">
        <f t="shared" si="10"/>
        <v>4.7241791738685404</v>
      </c>
      <c r="P127">
        <v>131890</v>
      </c>
      <c r="Q127" s="18">
        <f t="shared" si="11"/>
        <v>32.966772023360939</v>
      </c>
      <c r="R127">
        <v>384497</v>
      </c>
      <c r="S127" s="29">
        <f t="shared" si="9"/>
        <v>0.12104905890032952</v>
      </c>
      <c r="T127">
        <v>46543</v>
      </c>
      <c r="U127" s="18">
        <f t="shared" si="12"/>
        <v>11.63372863964886</v>
      </c>
      <c r="V127">
        <v>9121</v>
      </c>
      <c r="W127" s="18">
        <f t="shared" si="13"/>
        <v>2.2798538753891511</v>
      </c>
    </row>
    <row r="128" spans="1:24">
      <c r="A128" s="16">
        <v>1967</v>
      </c>
      <c r="B128" s="27">
        <v>2254</v>
      </c>
      <c r="C128">
        <v>1205</v>
      </c>
      <c r="D128">
        <v>1265</v>
      </c>
      <c r="E128">
        <v>4048400</v>
      </c>
      <c r="G128">
        <v>4959</v>
      </c>
      <c r="I128">
        <v>2762</v>
      </c>
      <c r="J128">
        <f t="shared" si="7"/>
        <v>7721</v>
      </c>
      <c r="K128" s="18">
        <f t="shared" si="1"/>
        <v>190.71732042288312</v>
      </c>
      <c r="L128">
        <v>116</v>
      </c>
      <c r="M128">
        <v>71</v>
      </c>
      <c r="N128" s="27">
        <f t="shared" si="2"/>
        <v>187</v>
      </c>
      <c r="O128" s="18">
        <f t="shared" si="10"/>
        <v>4.6191087837170235</v>
      </c>
      <c r="P128">
        <v>128840</v>
      </c>
      <c r="Q128" s="18">
        <f t="shared" si="11"/>
        <v>31.824918486315582</v>
      </c>
      <c r="R128">
        <v>386052</v>
      </c>
      <c r="S128" s="29">
        <f t="shared" si="9"/>
        <v>0.11932330359640671</v>
      </c>
      <c r="T128">
        <v>46065</v>
      </c>
      <c r="U128" s="18">
        <f t="shared" si="12"/>
        <v>11.378569311332871</v>
      </c>
      <c r="V128">
        <v>8293</v>
      </c>
      <c r="W128" s="18">
        <f t="shared" si="13"/>
        <v>2.0484635905542929</v>
      </c>
    </row>
    <row r="129" spans="1:24">
      <c r="A129" s="16">
        <v>1968</v>
      </c>
      <c r="B129" s="27">
        <v>2326</v>
      </c>
      <c r="C129">
        <v>1202</v>
      </c>
      <c r="D129">
        <v>1247</v>
      </c>
      <c r="E129">
        <v>4087949</v>
      </c>
      <c r="G129">
        <v>4962</v>
      </c>
      <c r="I129">
        <v>2788</v>
      </c>
      <c r="J129">
        <f t="shared" si="7"/>
        <v>7750</v>
      </c>
      <c r="K129" s="18">
        <f t="shared" si="1"/>
        <v>189.58162149283174</v>
      </c>
      <c r="L129">
        <v>102</v>
      </c>
      <c r="M129">
        <v>69</v>
      </c>
      <c r="N129" s="27">
        <f t="shared" si="2"/>
        <v>171</v>
      </c>
      <c r="O129" s="18">
        <f t="shared" si="10"/>
        <v>4.1830267451966749</v>
      </c>
      <c r="P129">
        <v>120704</v>
      </c>
      <c r="Q129" s="18">
        <f t="shared" si="11"/>
        <v>29.526787149252595</v>
      </c>
      <c r="R129">
        <v>407822</v>
      </c>
      <c r="S129" s="29">
        <f t="shared" si="9"/>
        <v>0.11626886239584917</v>
      </c>
      <c r="T129">
        <v>47417</v>
      </c>
      <c r="U129" s="18">
        <f t="shared" si="12"/>
        <v>11.599215156549164</v>
      </c>
      <c r="V129">
        <v>7344</v>
      </c>
      <c r="W129" s="18">
        <f t="shared" si="13"/>
        <v>1.7964999074107821</v>
      </c>
    </row>
    <row r="130" spans="1:24">
      <c r="A130" s="16">
        <v>1969</v>
      </c>
      <c r="B130" s="27">
        <v>2382</v>
      </c>
      <c r="C130">
        <v>1194</v>
      </c>
      <c r="D130">
        <v>1271</v>
      </c>
      <c r="E130">
        <v>4143854</v>
      </c>
      <c r="G130">
        <v>4939</v>
      </c>
      <c r="I130">
        <v>2719</v>
      </c>
      <c r="J130">
        <f t="shared" si="7"/>
        <v>7658</v>
      </c>
      <c r="K130" s="18">
        <f t="shared" si="1"/>
        <v>184.80380824227879</v>
      </c>
      <c r="L130">
        <v>96</v>
      </c>
      <c r="M130">
        <v>48</v>
      </c>
      <c r="N130" s="27">
        <f t="shared" si="2"/>
        <v>144</v>
      </c>
      <c r="O130" s="18">
        <f t="shared" si="10"/>
        <v>3.4750259058354853</v>
      </c>
      <c r="R130">
        <v>396746</v>
      </c>
    </row>
    <row r="131" spans="1:24">
      <c r="A131" s="16">
        <v>1970</v>
      </c>
      <c r="B131" s="27">
        <v>2401</v>
      </c>
      <c r="C131">
        <v>1198</v>
      </c>
      <c r="D131">
        <v>1272</v>
      </c>
      <c r="E131">
        <v>4010208</v>
      </c>
      <c r="N131" s="27"/>
      <c r="R131">
        <v>415487</v>
      </c>
    </row>
    <row r="132" spans="1:24">
      <c r="A132" s="16">
        <v>1971</v>
      </c>
      <c r="N132" s="27"/>
      <c r="P132">
        <v>105349</v>
      </c>
      <c r="R132">
        <v>404737</v>
      </c>
      <c r="S132" s="29">
        <f t="shared" ref="S132:S153" si="14">T132/R132</f>
        <v>0.11147238824224126</v>
      </c>
      <c r="T132">
        <v>45117</v>
      </c>
      <c r="V132">
        <v>5747</v>
      </c>
    </row>
    <row r="133" spans="1:24">
      <c r="A133" s="16">
        <v>1972</v>
      </c>
      <c r="G133">
        <v>4955</v>
      </c>
      <c r="I133">
        <v>2580</v>
      </c>
      <c r="J133">
        <f t="shared" si="7"/>
        <v>7535</v>
      </c>
      <c r="L133">
        <v>100</v>
      </c>
      <c r="M133">
        <v>30</v>
      </c>
      <c r="N133" s="27">
        <f t="shared" si="2"/>
        <v>130</v>
      </c>
      <c r="P133">
        <v>94121</v>
      </c>
      <c r="R133">
        <v>426241</v>
      </c>
      <c r="S133" s="29">
        <f t="shared" si="14"/>
        <v>9.9793309418849896E-2</v>
      </c>
      <c r="T133">
        <v>42536</v>
      </c>
      <c r="V133">
        <v>5117</v>
      </c>
      <c r="X133" s="2" t="s">
        <v>28</v>
      </c>
    </row>
    <row r="134" spans="1:24">
      <c r="A134" s="16">
        <v>1973</v>
      </c>
      <c r="B134">
        <v>2626</v>
      </c>
      <c r="C134">
        <v>1042</v>
      </c>
      <c r="D134">
        <v>1266</v>
      </c>
      <c r="E134">
        <v>4119608</v>
      </c>
      <c r="G134">
        <v>4965</v>
      </c>
      <c r="I134">
        <v>2558</v>
      </c>
      <c r="J134">
        <f t="shared" si="7"/>
        <v>7523</v>
      </c>
      <c r="K134" s="18">
        <f t="shared" ref="K134:K163" si="15">J134/(E134/100000)</f>
        <v>182.61446234690291</v>
      </c>
      <c r="L134">
        <v>108</v>
      </c>
      <c r="M134">
        <v>55</v>
      </c>
      <c r="N134" s="27">
        <f t="shared" si="2"/>
        <v>163</v>
      </c>
      <c r="O134" s="18">
        <f t="shared" ref="O134:O149" si="16">N134/(E134/100000)</f>
        <v>3.9566871411066296</v>
      </c>
      <c r="P134">
        <v>86391</v>
      </c>
      <c r="Q134" s="18">
        <f t="shared" ref="Q134:Q153" si="17">P134/(E134/1000)</f>
        <v>20.970684589407536</v>
      </c>
      <c r="R134">
        <v>400435</v>
      </c>
      <c r="S134" s="29">
        <f t="shared" si="14"/>
        <v>9.7851086942949542E-2</v>
      </c>
      <c r="T134">
        <v>39183</v>
      </c>
      <c r="U134" s="18">
        <f t="shared" ref="U134:U153" si="18">T134/(E134/1000)</f>
        <v>9.5113418558270588</v>
      </c>
      <c r="V134">
        <v>5352</v>
      </c>
      <c r="W134" s="18">
        <f t="shared" ref="W134:W153" si="19">V134/(E134/1000)</f>
        <v>1.2991527349204099</v>
      </c>
    </row>
    <row r="135" spans="1:24">
      <c r="A135" s="16">
        <v>1974</v>
      </c>
      <c r="B135">
        <v>2642</v>
      </c>
      <c r="C135">
        <v>1044</v>
      </c>
      <c r="D135">
        <v>1275</v>
      </c>
      <c r="E135">
        <v>4162942</v>
      </c>
      <c r="G135">
        <v>4980</v>
      </c>
      <c r="I135">
        <v>2530</v>
      </c>
      <c r="J135">
        <f t="shared" si="7"/>
        <v>7510</v>
      </c>
      <c r="K135" s="18">
        <f t="shared" si="15"/>
        <v>180.40126429818142</v>
      </c>
      <c r="L135">
        <v>103</v>
      </c>
      <c r="M135">
        <v>43</v>
      </c>
      <c r="N135" s="27">
        <f t="shared" si="2"/>
        <v>146</v>
      </c>
      <c r="O135" s="18">
        <f t="shared" si="16"/>
        <v>3.5071350982069891</v>
      </c>
      <c r="P135">
        <v>80587</v>
      </c>
      <c r="Q135" s="18">
        <f t="shared" si="17"/>
        <v>19.35818466843881</v>
      </c>
      <c r="R135">
        <v>384389</v>
      </c>
      <c r="S135" s="29">
        <f t="shared" si="14"/>
        <v>9.5127592100710479E-2</v>
      </c>
      <c r="T135">
        <v>36566</v>
      </c>
      <c r="U135" s="18">
        <f t="shared" si="18"/>
        <v>8.7836919178792314</v>
      </c>
      <c r="V135">
        <v>5253</v>
      </c>
      <c r="W135" s="18">
        <f t="shared" si="19"/>
        <v>1.2618479911562543</v>
      </c>
    </row>
    <row r="136" spans="1:24">
      <c r="A136" s="16">
        <v>1975</v>
      </c>
      <c r="B136">
        <v>2644</v>
      </c>
      <c r="C136">
        <v>1066</v>
      </c>
      <c r="D136">
        <v>1272</v>
      </c>
      <c r="E136">
        <v>4177310</v>
      </c>
      <c r="G136">
        <v>4952</v>
      </c>
      <c r="I136">
        <v>2501</v>
      </c>
      <c r="J136">
        <f t="shared" si="7"/>
        <v>7453</v>
      </c>
      <c r="K136" s="18">
        <f t="shared" si="15"/>
        <v>178.41625352200339</v>
      </c>
      <c r="L136">
        <v>99</v>
      </c>
      <c r="M136">
        <v>34</v>
      </c>
      <c r="N136" s="27">
        <f t="shared" si="2"/>
        <v>133</v>
      </c>
      <c r="O136" s="18">
        <f t="shared" si="16"/>
        <v>3.1838671298036298</v>
      </c>
      <c r="P136">
        <v>75815</v>
      </c>
      <c r="Q136" s="18">
        <f t="shared" si="17"/>
        <v>18.14923958241069</v>
      </c>
      <c r="R136">
        <v>380620</v>
      </c>
      <c r="S136" s="29">
        <f t="shared" si="14"/>
        <v>9.129052598392097E-2</v>
      </c>
      <c r="T136">
        <v>34747</v>
      </c>
      <c r="U136" s="18">
        <f t="shared" si="18"/>
        <v>8.318032417991482</v>
      </c>
      <c r="V136">
        <v>5370</v>
      </c>
      <c r="W136" s="18">
        <f t="shared" si="19"/>
        <v>1.2855162772214654</v>
      </c>
    </row>
    <row r="137" spans="1:24">
      <c r="A137" s="16">
        <v>1976</v>
      </c>
      <c r="B137">
        <v>2588</v>
      </c>
      <c r="C137">
        <v>1213</v>
      </c>
      <c r="D137">
        <v>1252</v>
      </c>
      <c r="E137">
        <v>4182209</v>
      </c>
      <c r="G137">
        <v>4751</v>
      </c>
      <c r="I137">
        <v>2420</v>
      </c>
      <c r="J137">
        <f t="shared" si="7"/>
        <v>7171</v>
      </c>
      <c r="K137" s="18">
        <f t="shared" si="15"/>
        <v>171.46441031521857</v>
      </c>
      <c r="L137">
        <v>75</v>
      </c>
      <c r="M137">
        <v>47</v>
      </c>
      <c r="N137" s="27">
        <f t="shared" si="2"/>
        <v>122</v>
      </c>
      <c r="O137" s="18">
        <f t="shared" si="16"/>
        <v>2.9171186805824383</v>
      </c>
      <c r="P137">
        <v>71432</v>
      </c>
      <c r="Q137" s="18">
        <f t="shared" si="17"/>
        <v>17.079968982898752</v>
      </c>
      <c r="R137">
        <v>358567</v>
      </c>
      <c r="S137" s="29">
        <f t="shared" si="14"/>
        <v>8.9478395948316497E-2</v>
      </c>
      <c r="T137">
        <v>32084</v>
      </c>
      <c r="U137" s="18">
        <f t="shared" si="18"/>
        <v>7.671543913754669</v>
      </c>
      <c r="V137">
        <v>5378</v>
      </c>
      <c r="W137" s="18">
        <f t="shared" si="19"/>
        <v>1.2859233003419963</v>
      </c>
    </row>
    <row r="138" spans="1:24">
      <c r="A138" s="16">
        <v>1977</v>
      </c>
      <c r="B138">
        <v>2655</v>
      </c>
      <c r="D138">
        <v>1307</v>
      </c>
      <c r="E138">
        <v>4190551</v>
      </c>
      <c r="G138">
        <v>4791</v>
      </c>
      <c r="I138">
        <f>SUM(462+124+172+59+69+35+58+65+177+78+84+73+128+62+141+109+66+196+6+75)</f>
        <v>2239</v>
      </c>
      <c r="J138">
        <f t="shared" si="7"/>
        <v>7030</v>
      </c>
      <c r="K138" s="18">
        <f t="shared" si="15"/>
        <v>167.75836876821211</v>
      </c>
      <c r="L138">
        <v>62</v>
      </c>
      <c r="M138">
        <v>39</v>
      </c>
      <c r="N138" s="27">
        <f t="shared" ref="N138:N172" si="20">SUM(L138:M138)</f>
        <v>101</v>
      </c>
      <c r="O138" s="18">
        <f t="shared" si="16"/>
        <v>2.4101842454607998</v>
      </c>
      <c r="P138">
        <v>68351</v>
      </c>
      <c r="Q138" s="18">
        <f t="shared" si="17"/>
        <v>16.310742907078328</v>
      </c>
      <c r="R138">
        <v>356954</v>
      </c>
      <c r="S138" s="29">
        <f t="shared" si="14"/>
        <v>8.7229727079679728E-2</v>
      </c>
      <c r="T138">
        <v>31137</v>
      </c>
      <c r="U138" s="18">
        <f t="shared" si="18"/>
        <v>7.4302878070210809</v>
      </c>
      <c r="V138">
        <v>5143</v>
      </c>
      <c r="W138" s="18">
        <f t="shared" si="19"/>
        <v>1.2272849083569199</v>
      </c>
    </row>
    <row r="139" spans="1:24">
      <c r="A139" s="16">
        <v>1978</v>
      </c>
      <c r="B139">
        <v>2650</v>
      </c>
      <c r="D139">
        <v>1307</v>
      </c>
      <c r="E139">
        <v>4190492</v>
      </c>
      <c r="G139">
        <v>4828</v>
      </c>
      <c r="I139">
        <f>SUM(462+127+172+56+69+133+39+58+65+187+77+84+69+109+62+147+110+63+188+6+75)</f>
        <v>2358</v>
      </c>
      <c r="J139">
        <f t="shared" si="7"/>
        <v>7186</v>
      </c>
      <c r="K139" s="18">
        <f t="shared" si="15"/>
        <v>171.48344394882511</v>
      </c>
      <c r="L139">
        <v>86</v>
      </c>
      <c r="M139">
        <v>30</v>
      </c>
      <c r="N139" s="27">
        <f t="shared" si="20"/>
        <v>116</v>
      </c>
      <c r="O139" s="18">
        <f t="shared" si="16"/>
        <v>2.7681713746261778</v>
      </c>
      <c r="P139">
        <v>72029</v>
      </c>
      <c r="Q139" s="18">
        <f t="shared" si="17"/>
        <v>17.188673788185252</v>
      </c>
      <c r="R139">
        <v>368258</v>
      </c>
      <c r="S139" s="29">
        <f t="shared" si="14"/>
        <v>8.5630183186787528E-2</v>
      </c>
      <c r="T139">
        <v>31534</v>
      </c>
      <c r="U139" s="18">
        <f t="shared" si="18"/>
        <v>7.5251307006432651</v>
      </c>
      <c r="V139">
        <v>5663</v>
      </c>
      <c r="W139" s="18">
        <f t="shared" si="19"/>
        <v>1.3513926288369003</v>
      </c>
      <c r="X139" s="2" t="s">
        <v>9</v>
      </c>
    </row>
    <row r="140" spans="1:24">
      <c r="A140" s="16">
        <v>1979</v>
      </c>
      <c r="B140">
        <v>2667</v>
      </c>
      <c r="C140">
        <v>1186</v>
      </c>
      <c r="D140">
        <v>1313</v>
      </c>
      <c r="E140">
        <v>4220750</v>
      </c>
      <c r="G140">
        <v>4871</v>
      </c>
      <c r="I140">
        <v>2044</v>
      </c>
      <c r="J140">
        <f t="shared" ref="J140:J172" si="21">SUM(G140:I140)</f>
        <v>6915</v>
      </c>
      <c r="K140" s="18">
        <f t="shared" si="15"/>
        <v>163.8334419238287</v>
      </c>
      <c r="L140">
        <f>SUM(6+7+3+1+2+3+2+6+1+4+3+2+2+3+1+6+4+5+7)</f>
        <v>68</v>
      </c>
      <c r="M140">
        <f>SUM(1+2+1+4+1+4+1+1+1+4+1+1+3+1+2+3+2+3+1)</f>
        <v>37</v>
      </c>
      <c r="N140" s="27">
        <f t="shared" si="20"/>
        <v>105</v>
      </c>
      <c r="O140" s="18">
        <f t="shared" si="16"/>
        <v>2.487709530296748</v>
      </c>
      <c r="P140">
        <v>76458</v>
      </c>
      <c r="Q140" s="18">
        <f t="shared" si="17"/>
        <v>18.114790025469407</v>
      </c>
      <c r="R140">
        <v>368853</v>
      </c>
      <c r="S140" s="29">
        <f t="shared" si="14"/>
        <v>8.6690361743024996E-2</v>
      </c>
      <c r="T140">
        <v>31976</v>
      </c>
      <c r="U140" s="18">
        <f t="shared" si="18"/>
        <v>7.5759047562636974</v>
      </c>
      <c r="V140">
        <v>6229</v>
      </c>
      <c r="W140" s="18">
        <f t="shared" si="19"/>
        <v>1.4758040632588996</v>
      </c>
    </row>
    <row r="141" spans="1:24">
      <c r="A141" s="16">
        <v>1980</v>
      </c>
      <c r="B141">
        <v>2602</v>
      </c>
      <c r="C141">
        <v>1173</v>
      </c>
      <c r="D141">
        <v>1296</v>
      </c>
      <c r="E141">
        <v>4298050</v>
      </c>
      <c r="G141">
        <v>4712</v>
      </c>
      <c r="I141">
        <v>2304</v>
      </c>
      <c r="J141">
        <f t="shared" si="21"/>
        <v>7016</v>
      </c>
      <c r="K141" s="18">
        <f t="shared" si="15"/>
        <v>163.2368166959435</v>
      </c>
      <c r="L141">
        <v>62</v>
      </c>
      <c r="M141">
        <v>39</v>
      </c>
      <c r="N141" s="27">
        <f t="shared" si="20"/>
        <v>101</v>
      </c>
      <c r="O141" s="18">
        <f t="shared" si="16"/>
        <v>2.3499028629262106</v>
      </c>
      <c r="P141">
        <v>76352</v>
      </c>
      <c r="Q141" s="18">
        <f t="shared" si="17"/>
        <v>17.764334989122975</v>
      </c>
      <c r="R141">
        <v>370022</v>
      </c>
      <c r="S141" s="29">
        <f t="shared" si="14"/>
        <v>8.5194934355254548E-2</v>
      </c>
      <c r="T141">
        <v>31524</v>
      </c>
      <c r="U141" s="18">
        <f t="shared" si="18"/>
        <v>7.3344888961273131</v>
      </c>
      <c r="V141">
        <v>5783</v>
      </c>
      <c r="W141" s="18">
        <f t="shared" si="19"/>
        <v>1.3454938867626016</v>
      </c>
    </row>
    <row r="142" spans="1:24">
      <c r="A142" s="16">
        <v>1981</v>
      </c>
      <c r="B142">
        <v>2666</v>
      </c>
      <c r="C142">
        <v>1191</v>
      </c>
      <c r="D142">
        <v>1319</v>
      </c>
      <c r="E142">
        <v>4257789</v>
      </c>
      <c r="G142">
        <v>4755</v>
      </c>
      <c r="I142">
        <v>2266</v>
      </c>
      <c r="J142">
        <f t="shared" si="21"/>
        <v>7021</v>
      </c>
      <c r="K142" s="18">
        <f t="shared" si="15"/>
        <v>164.89779084872455</v>
      </c>
      <c r="L142">
        <v>52</v>
      </c>
      <c r="M142">
        <v>35</v>
      </c>
      <c r="N142" s="27">
        <f t="shared" si="20"/>
        <v>87</v>
      </c>
      <c r="O142" s="18">
        <f t="shared" si="16"/>
        <v>2.0433140298873429</v>
      </c>
      <c r="P142">
        <v>74390</v>
      </c>
      <c r="Q142" s="18">
        <f t="shared" si="17"/>
        <v>17.471509273944765</v>
      </c>
      <c r="R142">
        <v>351973</v>
      </c>
      <c r="S142" s="29">
        <f t="shared" si="14"/>
        <v>8.3350143334858073E-2</v>
      </c>
      <c r="T142">
        <v>29337</v>
      </c>
      <c r="U142" s="18">
        <f t="shared" si="18"/>
        <v>6.8901958269890784</v>
      </c>
      <c r="V142">
        <v>5731</v>
      </c>
      <c r="W142" s="18">
        <f t="shared" si="19"/>
        <v>1.3460037592280878</v>
      </c>
    </row>
    <row r="143" spans="1:24">
      <c r="A143" s="16">
        <v>1982</v>
      </c>
      <c r="B143">
        <v>2671</v>
      </c>
      <c r="C143">
        <v>1222</v>
      </c>
      <c r="D143">
        <v>1311</v>
      </c>
      <c r="E143">
        <v>4269019</v>
      </c>
      <c r="G143">
        <v>4708</v>
      </c>
      <c r="I143">
        <v>2287</v>
      </c>
      <c r="J143">
        <f t="shared" si="21"/>
        <v>6995</v>
      </c>
      <c r="K143" s="18">
        <f t="shared" si="15"/>
        <v>163.85497464405756</v>
      </c>
      <c r="L143">
        <v>64</v>
      </c>
      <c r="M143">
        <v>31</v>
      </c>
      <c r="N143" s="27">
        <f t="shared" si="20"/>
        <v>95</v>
      </c>
      <c r="O143" s="18">
        <f t="shared" si="16"/>
        <v>2.2253356098907031</v>
      </c>
      <c r="P143">
        <v>73016</v>
      </c>
      <c r="Q143" s="18">
        <f t="shared" si="17"/>
        <v>17.103695251766272</v>
      </c>
      <c r="R143">
        <v>342166</v>
      </c>
      <c r="S143" s="29">
        <f t="shared" si="14"/>
        <v>8.3424419726097862E-2</v>
      </c>
      <c r="T143">
        <v>28545</v>
      </c>
      <c r="U143" s="18">
        <f t="shared" si="18"/>
        <v>6.686547893087381</v>
      </c>
      <c r="V143">
        <v>5401</v>
      </c>
      <c r="W143" s="18">
        <f t="shared" si="19"/>
        <v>1.2651618556862829</v>
      </c>
    </row>
    <row r="144" spans="1:24">
      <c r="A144" s="16">
        <v>1983</v>
      </c>
      <c r="B144">
        <v>2666</v>
      </c>
      <c r="C144">
        <v>1208</v>
      </c>
      <c r="D144">
        <v>1291</v>
      </c>
      <c r="E144">
        <v>4242980</v>
      </c>
      <c r="G144">
        <v>4669</v>
      </c>
      <c r="I144">
        <v>2249</v>
      </c>
      <c r="J144">
        <f t="shared" si="21"/>
        <v>6918</v>
      </c>
      <c r="K144" s="18">
        <f t="shared" si="15"/>
        <v>163.04578385945726</v>
      </c>
      <c r="L144">
        <v>54</v>
      </c>
      <c r="M144">
        <v>34</v>
      </c>
      <c r="N144" s="27">
        <f t="shared" si="20"/>
        <v>88</v>
      </c>
      <c r="O144" s="18">
        <f t="shared" si="16"/>
        <v>2.0740140184492972</v>
      </c>
      <c r="P144">
        <v>71887</v>
      </c>
      <c r="Q144" s="18">
        <f t="shared" si="17"/>
        <v>16.942573380030076</v>
      </c>
      <c r="R144">
        <v>344334</v>
      </c>
      <c r="S144" s="29">
        <f t="shared" si="14"/>
        <v>8.0660056805311117E-2</v>
      </c>
      <c r="T144">
        <v>27774</v>
      </c>
      <c r="U144" s="18">
        <f t="shared" si="18"/>
        <v>6.5458710623194083</v>
      </c>
      <c r="V144">
        <v>5511</v>
      </c>
      <c r="W144" s="18">
        <f t="shared" si="19"/>
        <v>1.2988512790538727</v>
      </c>
    </row>
    <row r="145" spans="1:24">
      <c r="A145" s="16">
        <v>1984</v>
      </c>
      <c r="B145">
        <v>2679</v>
      </c>
      <c r="C145">
        <v>1220</v>
      </c>
      <c r="D145">
        <v>1273</v>
      </c>
      <c r="E145">
        <v>4220262</v>
      </c>
      <c r="G145">
        <v>4589</v>
      </c>
      <c r="I145">
        <v>2227</v>
      </c>
      <c r="J145">
        <f t="shared" si="21"/>
        <v>6816</v>
      </c>
      <c r="K145" s="18">
        <f t="shared" si="15"/>
        <v>161.50656049316368</v>
      </c>
      <c r="L145">
        <v>72</v>
      </c>
      <c r="M145">
        <v>20</v>
      </c>
      <c r="N145" s="27">
        <f t="shared" si="20"/>
        <v>92</v>
      </c>
      <c r="O145" s="18">
        <f t="shared" si="16"/>
        <v>2.1799594432762706</v>
      </c>
      <c r="P145">
        <v>71905</v>
      </c>
      <c r="Q145" s="18">
        <f t="shared" si="17"/>
        <v>17.038041713997853</v>
      </c>
      <c r="R145">
        <v>349186</v>
      </c>
      <c r="S145" s="29">
        <f t="shared" si="14"/>
        <v>8.0358319062047157E-2</v>
      </c>
      <c r="T145">
        <v>28060</v>
      </c>
      <c r="U145" s="18">
        <f t="shared" si="18"/>
        <v>6.6488763019926251</v>
      </c>
      <c r="V145">
        <v>5158</v>
      </c>
      <c r="W145" s="18">
        <f t="shared" si="19"/>
        <v>1.2221990009151091</v>
      </c>
    </row>
    <row r="146" spans="1:24">
      <c r="A146" s="16">
        <v>1985</v>
      </c>
      <c r="B146">
        <v>2684</v>
      </c>
      <c r="C146">
        <v>1250</v>
      </c>
      <c r="D146">
        <v>1272</v>
      </c>
      <c r="E146">
        <v>4208696</v>
      </c>
      <c r="G146">
        <v>4545</v>
      </c>
      <c r="I146">
        <v>2173</v>
      </c>
      <c r="J146">
        <f t="shared" si="21"/>
        <v>6718</v>
      </c>
      <c r="K146" s="18">
        <f t="shared" si="15"/>
        <v>159.62188763455475</v>
      </c>
      <c r="L146">
        <v>48</v>
      </c>
      <c r="M146">
        <v>23</v>
      </c>
      <c r="N146" s="27">
        <f t="shared" si="20"/>
        <v>71</v>
      </c>
      <c r="O146" s="18">
        <f t="shared" si="16"/>
        <v>1.6869833316542702</v>
      </c>
      <c r="P146">
        <v>74857</v>
      </c>
      <c r="Q146" s="18">
        <f t="shared" si="17"/>
        <v>17.786269191217421</v>
      </c>
      <c r="R146">
        <v>346389</v>
      </c>
      <c r="S146" s="29">
        <f t="shared" si="14"/>
        <v>7.9171105318009527E-2</v>
      </c>
      <c r="T146">
        <v>27424</v>
      </c>
      <c r="U146" s="18">
        <f t="shared" si="18"/>
        <v>6.5160325193361555</v>
      </c>
      <c r="V146">
        <v>5213</v>
      </c>
      <c r="W146" s="18">
        <f t="shared" si="19"/>
        <v>1.2386259306920719</v>
      </c>
    </row>
    <row r="147" spans="1:24">
      <c r="A147" s="16">
        <v>1986</v>
      </c>
      <c r="B147">
        <v>2792</v>
      </c>
      <c r="C147">
        <v>1342</v>
      </c>
      <c r="D147">
        <v>1307</v>
      </c>
      <c r="E147">
        <v>4196037</v>
      </c>
      <c r="G147">
        <v>4457</v>
      </c>
      <c r="I147">
        <v>2015</v>
      </c>
      <c r="J147">
        <f t="shared" si="21"/>
        <v>6472</v>
      </c>
      <c r="K147" s="18">
        <f t="shared" si="15"/>
        <v>154.24077528391672</v>
      </c>
      <c r="L147">
        <v>54</v>
      </c>
      <c r="M147">
        <v>21</v>
      </c>
      <c r="N147" s="27">
        <f t="shared" si="20"/>
        <v>75</v>
      </c>
      <c r="O147" s="18">
        <f t="shared" si="16"/>
        <v>1.7874008260651659</v>
      </c>
      <c r="P147">
        <v>74043</v>
      </c>
      <c r="Q147" s="18">
        <f t="shared" si="17"/>
        <v>17.64593591524574</v>
      </c>
      <c r="R147">
        <v>347924</v>
      </c>
      <c r="S147" s="29">
        <f t="shared" si="14"/>
        <v>7.9692691507340679E-2</v>
      </c>
      <c r="T147">
        <v>27727</v>
      </c>
      <c r="U147" s="18">
        <f t="shared" si="18"/>
        <v>6.6079016939078468</v>
      </c>
      <c r="V147">
        <v>5939</v>
      </c>
      <c r="W147" s="18">
        <f t="shared" si="19"/>
        <v>1.4153831341334693</v>
      </c>
    </row>
    <row r="148" spans="1:24">
      <c r="A148" s="16">
        <v>1987</v>
      </c>
      <c r="B148">
        <v>2766</v>
      </c>
      <c r="C148">
        <v>1201</v>
      </c>
      <c r="D148">
        <v>1250</v>
      </c>
      <c r="E148">
        <v>4164040</v>
      </c>
      <c r="G148">
        <v>4276</v>
      </c>
      <c r="I148">
        <v>1948</v>
      </c>
      <c r="J148">
        <f t="shared" si="21"/>
        <v>6224</v>
      </c>
      <c r="K148" s="18">
        <f t="shared" si="15"/>
        <v>149.47022603048961</v>
      </c>
      <c r="L148">
        <v>58</v>
      </c>
      <c r="M148">
        <v>30</v>
      </c>
      <c r="N148" s="27">
        <f t="shared" si="20"/>
        <v>88</v>
      </c>
      <c r="O148" s="18">
        <f t="shared" si="16"/>
        <v>2.1133322446470255</v>
      </c>
      <c r="P148">
        <v>74372</v>
      </c>
      <c r="Q148" s="18">
        <f t="shared" si="17"/>
        <v>17.860539283964613</v>
      </c>
      <c r="R148">
        <v>351761</v>
      </c>
      <c r="S148" s="29">
        <f t="shared" si="14"/>
        <v>7.5821367348853336E-2</v>
      </c>
      <c r="T148">
        <v>26671</v>
      </c>
      <c r="U148" s="18">
        <f t="shared" si="18"/>
        <v>6.4050777610205474</v>
      </c>
      <c r="V148">
        <v>5015</v>
      </c>
      <c r="W148" s="18">
        <f t="shared" si="19"/>
        <v>1.2043592280573674</v>
      </c>
    </row>
    <row r="149" spans="1:24">
      <c r="A149" s="16">
        <v>1988</v>
      </c>
      <c r="B149">
        <v>2799</v>
      </c>
      <c r="C149">
        <v>1201</v>
      </c>
      <c r="D149">
        <v>1298</v>
      </c>
      <c r="E149">
        <v>4324356</v>
      </c>
      <c r="G149">
        <v>4364</v>
      </c>
      <c r="I149">
        <v>2059</v>
      </c>
      <c r="J149">
        <f t="shared" si="21"/>
        <v>6423</v>
      </c>
      <c r="K149" s="18">
        <f t="shared" si="15"/>
        <v>148.53078701198513</v>
      </c>
      <c r="L149">
        <v>47</v>
      </c>
      <c r="M149">
        <v>28</v>
      </c>
      <c r="N149" s="27">
        <f t="shared" si="20"/>
        <v>75</v>
      </c>
      <c r="O149" s="18">
        <f t="shared" si="16"/>
        <v>1.7343622957961833</v>
      </c>
      <c r="P149">
        <v>75196</v>
      </c>
      <c r="Q149" s="18">
        <f t="shared" si="17"/>
        <v>17.38894762595864</v>
      </c>
      <c r="R149">
        <v>348492</v>
      </c>
      <c r="S149" s="29">
        <f t="shared" si="14"/>
        <v>7.3447884026032167E-2</v>
      </c>
      <c r="T149">
        <v>25596</v>
      </c>
      <c r="U149" s="18">
        <f t="shared" si="18"/>
        <v>5.9190316430932146</v>
      </c>
      <c r="V149">
        <v>5596</v>
      </c>
      <c r="W149" s="18">
        <f t="shared" si="19"/>
        <v>1.2940655209700589</v>
      </c>
      <c r="X149" s="2" t="s">
        <v>27</v>
      </c>
    </row>
    <row r="150" spans="1:24">
      <c r="A150" s="16">
        <v>1989</v>
      </c>
      <c r="B150">
        <v>2743</v>
      </c>
      <c r="C150">
        <v>1162</v>
      </c>
      <c r="D150">
        <v>1262</v>
      </c>
      <c r="E150">
        <v>4324356</v>
      </c>
      <c r="G150">
        <v>4130</v>
      </c>
      <c r="I150">
        <v>2075</v>
      </c>
      <c r="J150">
        <f t="shared" si="21"/>
        <v>6205</v>
      </c>
      <c r="K150" s="18">
        <f t="shared" si="15"/>
        <v>143.48957393887088</v>
      </c>
      <c r="N150" s="27"/>
      <c r="P150">
        <v>77251</v>
      </c>
      <c r="Q150" s="18">
        <f t="shared" si="17"/>
        <v>17.864162895006796</v>
      </c>
      <c r="R150">
        <v>346697</v>
      </c>
      <c r="S150" s="29">
        <f t="shared" si="14"/>
        <v>7.3767583797956143E-2</v>
      </c>
      <c r="T150">
        <v>25575</v>
      </c>
      <c r="U150" s="18">
        <f t="shared" si="18"/>
        <v>5.9141754286649855</v>
      </c>
      <c r="V150">
        <v>5082</v>
      </c>
      <c r="W150" s="18">
        <f t="shared" si="19"/>
        <v>1.175203891631494</v>
      </c>
    </row>
    <row r="151" spans="1:24">
      <c r="A151" s="16">
        <v>1990</v>
      </c>
      <c r="B151">
        <v>2842</v>
      </c>
      <c r="C151">
        <v>1174</v>
      </c>
      <c r="D151">
        <v>1263</v>
      </c>
      <c r="E151">
        <v>4305608</v>
      </c>
      <c r="G151">
        <v>4220</v>
      </c>
      <c r="I151">
        <v>2041</v>
      </c>
      <c r="J151">
        <f t="shared" si="21"/>
        <v>6261</v>
      </c>
      <c r="K151" s="18">
        <f t="shared" si="15"/>
        <v>145.41500294499639</v>
      </c>
      <c r="L151">
        <v>85</v>
      </c>
      <c r="M151">
        <v>0</v>
      </c>
      <c r="N151" s="27">
        <f t="shared" si="20"/>
        <v>85</v>
      </c>
      <c r="O151" s="18">
        <f t="shared" ref="O151:O163" si="22">N151/(E151/100000)</f>
        <v>1.9741695017289078</v>
      </c>
      <c r="P151">
        <v>69364</v>
      </c>
      <c r="Q151" s="18">
        <f t="shared" si="17"/>
        <v>16.110152155049878</v>
      </c>
      <c r="R151">
        <v>331150</v>
      </c>
      <c r="S151" s="29">
        <f t="shared" si="14"/>
        <v>7.4340933111882834E-2</v>
      </c>
      <c r="T151">
        <v>24618</v>
      </c>
      <c r="U151" s="18">
        <f t="shared" si="18"/>
        <v>5.7176593874779122</v>
      </c>
      <c r="V151">
        <v>5075</v>
      </c>
      <c r="W151" s="18">
        <f t="shared" si="19"/>
        <v>1.1786953201499069</v>
      </c>
    </row>
    <row r="152" spans="1:24">
      <c r="A152" s="16">
        <v>1991</v>
      </c>
      <c r="B152">
        <v>3044</v>
      </c>
      <c r="C152">
        <v>1170</v>
      </c>
      <c r="D152">
        <v>1264</v>
      </c>
      <c r="E152">
        <v>4248346</v>
      </c>
      <c r="G152">
        <v>4163</v>
      </c>
      <c r="I152">
        <v>2007</v>
      </c>
      <c r="J152">
        <f t="shared" si="21"/>
        <v>6170</v>
      </c>
      <c r="K152" s="18">
        <f t="shared" si="15"/>
        <v>145.23299185141698</v>
      </c>
      <c r="L152">
        <v>74</v>
      </c>
      <c r="M152">
        <v>0</v>
      </c>
      <c r="N152" s="27">
        <f t="shared" si="20"/>
        <v>74</v>
      </c>
      <c r="O152" s="18">
        <f t="shared" si="22"/>
        <v>1.7418543593200742</v>
      </c>
      <c r="P152">
        <v>77352</v>
      </c>
      <c r="Q152" s="18">
        <f t="shared" si="17"/>
        <v>18.207556540827891</v>
      </c>
      <c r="R152">
        <v>306756</v>
      </c>
      <c r="S152" s="29">
        <f t="shared" si="14"/>
        <v>7.0078498872067699E-2</v>
      </c>
      <c r="T152">
        <v>21497</v>
      </c>
      <c r="U152" s="18">
        <f t="shared" si="18"/>
        <v>5.0600869138248159</v>
      </c>
      <c r="V152">
        <v>5020</v>
      </c>
      <c r="W152" s="18">
        <f t="shared" si="19"/>
        <v>1.1816363356468613</v>
      </c>
    </row>
    <row r="153" spans="1:24">
      <c r="A153" s="16">
        <v>1992</v>
      </c>
      <c r="B153">
        <v>2825</v>
      </c>
      <c r="C153">
        <v>1054</v>
      </c>
      <c r="D153">
        <v>1270</v>
      </c>
      <c r="E153">
        <v>4280180</v>
      </c>
      <c r="G153">
        <v>4221</v>
      </c>
      <c r="I153">
        <v>1989</v>
      </c>
      <c r="J153">
        <f t="shared" si="21"/>
        <v>6210</v>
      </c>
      <c r="K153" s="18">
        <f t="shared" si="15"/>
        <v>145.08735613922778</v>
      </c>
      <c r="L153">
        <v>61</v>
      </c>
      <c r="M153">
        <v>4</v>
      </c>
      <c r="N153" s="27">
        <f t="shared" si="20"/>
        <v>65</v>
      </c>
      <c r="O153" s="18">
        <f t="shared" si="22"/>
        <v>1.5186277212640591</v>
      </c>
      <c r="P153">
        <v>78386</v>
      </c>
      <c r="Q153" s="18">
        <f t="shared" si="17"/>
        <v>18.313715778308389</v>
      </c>
      <c r="R153">
        <v>311564</v>
      </c>
      <c r="S153" s="29">
        <f t="shared" si="14"/>
        <v>6.627851741536249E-2</v>
      </c>
      <c r="T153">
        <v>20650</v>
      </c>
      <c r="U153" s="18">
        <f t="shared" si="18"/>
        <v>4.8245634529388948</v>
      </c>
      <c r="V153">
        <v>5179</v>
      </c>
      <c r="W153" s="18">
        <f t="shared" si="19"/>
        <v>1.209995841296394</v>
      </c>
      <c r="X153" s="2" t="s">
        <v>18</v>
      </c>
    </row>
    <row r="154" spans="1:24">
      <c r="A154" s="16">
        <v>1993</v>
      </c>
      <c r="B154">
        <v>2842</v>
      </c>
      <c r="C154">
        <v>1056</v>
      </c>
      <c r="D154">
        <v>1251</v>
      </c>
      <c r="E154">
        <v>4526873</v>
      </c>
      <c r="F154">
        <v>1277617</v>
      </c>
      <c r="G154">
        <v>4128</v>
      </c>
      <c r="I154">
        <v>1888</v>
      </c>
      <c r="J154">
        <f t="shared" si="21"/>
        <v>6016</v>
      </c>
      <c r="K154" s="18">
        <f t="shared" si="15"/>
        <v>132.89526788138303</v>
      </c>
      <c r="L154">
        <v>66</v>
      </c>
      <c r="M154">
        <v>4</v>
      </c>
      <c r="N154" s="27">
        <f t="shared" si="20"/>
        <v>70</v>
      </c>
      <c r="O154" s="18">
        <f t="shared" si="22"/>
        <v>1.5463212685666243</v>
      </c>
      <c r="R154">
        <v>299197</v>
      </c>
      <c r="X154" s="2" t="s">
        <v>26</v>
      </c>
    </row>
    <row r="155" spans="1:24">
      <c r="A155" s="16">
        <v>1994</v>
      </c>
      <c r="B155">
        <v>2900</v>
      </c>
      <c r="C155">
        <v>1021</v>
      </c>
      <c r="D155">
        <v>1279</v>
      </c>
      <c r="E155">
        <v>4413165</v>
      </c>
      <c r="F155">
        <v>1226197</v>
      </c>
      <c r="G155">
        <f>SUM(3523+H155)</f>
        <v>4078</v>
      </c>
      <c r="H155">
        <v>555</v>
      </c>
      <c r="I155">
        <v>1888</v>
      </c>
      <c r="J155">
        <f t="shared" si="21"/>
        <v>6521</v>
      </c>
      <c r="K155" s="18">
        <f t="shared" si="15"/>
        <v>147.76243353692871</v>
      </c>
      <c r="L155">
        <v>57</v>
      </c>
      <c r="M155">
        <v>13</v>
      </c>
      <c r="N155" s="27">
        <f t="shared" si="20"/>
        <v>70</v>
      </c>
      <c r="O155" s="18">
        <f t="shared" si="22"/>
        <v>1.5861632184611272</v>
      </c>
      <c r="P155">
        <v>75529</v>
      </c>
      <c r="Q155" s="18">
        <f t="shared" ref="Q155:Q163" si="23">P155/(E155/1000)</f>
        <v>17.114474532450068</v>
      </c>
      <c r="R155">
        <v>291069</v>
      </c>
      <c r="S155" s="29">
        <f t="shared" ref="S155:S163" si="24">T155/R155</f>
        <v>6.7822406370997942E-2</v>
      </c>
      <c r="T155">
        <v>19741</v>
      </c>
      <c r="U155" s="18">
        <f t="shared" ref="U155:U163" si="25">T155/(E155/1000)</f>
        <v>4.473206870805873</v>
      </c>
      <c r="V155">
        <v>5198</v>
      </c>
      <c r="W155" s="18">
        <f t="shared" ref="W155:W163" si="26">V155/(E155/1000)</f>
        <v>1.1778394870801341</v>
      </c>
    </row>
    <row r="156" spans="1:24">
      <c r="A156" s="16">
        <v>1995</v>
      </c>
      <c r="B156">
        <v>2829</v>
      </c>
      <c r="C156">
        <v>974</v>
      </c>
      <c r="D156">
        <v>1278</v>
      </c>
      <c r="E156">
        <v>4404690</v>
      </c>
      <c r="F156">
        <v>1190307</v>
      </c>
      <c r="G156">
        <f>SUM(3578+H156)</f>
        <v>4164</v>
      </c>
      <c r="H156">
        <v>586</v>
      </c>
      <c r="I156">
        <v>1681</v>
      </c>
      <c r="J156">
        <f t="shared" si="21"/>
        <v>6431</v>
      </c>
      <c r="K156" s="18">
        <f t="shared" si="15"/>
        <v>146.00346448898787</v>
      </c>
      <c r="L156">
        <v>60</v>
      </c>
      <c r="M156">
        <v>14</v>
      </c>
      <c r="N156" s="27">
        <f t="shared" si="20"/>
        <v>74</v>
      </c>
      <c r="O156" s="18">
        <f t="shared" si="22"/>
        <v>1.6800274253125644</v>
      </c>
      <c r="P156">
        <v>75236</v>
      </c>
      <c r="Q156" s="18">
        <f t="shared" si="23"/>
        <v>17.080884239299476</v>
      </c>
      <c r="R156">
        <v>283012</v>
      </c>
      <c r="S156" s="29">
        <f t="shared" si="24"/>
        <v>6.4817039560159995E-2</v>
      </c>
      <c r="T156">
        <v>18344</v>
      </c>
      <c r="U156" s="18">
        <f t="shared" si="25"/>
        <v>4.164651768909958</v>
      </c>
      <c r="V156">
        <v>6205</v>
      </c>
      <c r="W156" s="18">
        <f t="shared" si="26"/>
        <v>1.4087256991979005</v>
      </c>
    </row>
    <row r="157" spans="1:24">
      <c r="A157" s="16">
        <v>1996</v>
      </c>
      <c r="B157">
        <v>2856</v>
      </c>
      <c r="C157">
        <v>904</v>
      </c>
      <c r="D157">
        <v>1286</v>
      </c>
      <c r="E157">
        <v>4404056</v>
      </c>
      <c r="F157">
        <v>1135047</v>
      </c>
      <c r="G157">
        <v>4049</v>
      </c>
      <c r="H157">
        <v>589</v>
      </c>
      <c r="I157">
        <v>1683</v>
      </c>
      <c r="J157">
        <f t="shared" si="21"/>
        <v>6321</v>
      </c>
      <c r="K157" s="18">
        <f t="shared" si="15"/>
        <v>143.52678530881533</v>
      </c>
      <c r="L157">
        <v>103</v>
      </c>
      <c r="M157">
        <v>16</v>
      </c>
      <c r="N157" s="27">
        <f t="shared" si="20"/>
        <v>119</v>
      </c>
      <c r="O157" s="18">
        <f t="shared" si="22"/>
        <v>2.7020546514394912</v>
      </c>
      <c r="P157">
        <v>74848</v>
      </c>
      <c r="Q157" s="18">
        <f t="shared" si="23"/>
        <v>16.995242567306139</v>
      </c>
      <c r="R157">
        <v>278975</v>
      </c>
      <c r="S157" s="29">
        <f t="shared" si="24"/>
        <v>6.1991217851061924E-2</v>
      </c>
      <c r="T157">
        <v>17294</v>
      </c>
      <c r="U157" s="18">
        <f t="shared" si="25"/>
        <v>3.9268347178146694</v>
      </c>
      <c r="V157">
        <v>6133</v>
      </c>
      <c r="W157" s="18">
        <f t="shared" si="26"/>
        <v>1.3925799308637312</v>
      </c>
      <c r="X157" s="2" t="s">
        <v>8</v>
      </c>
    </row>
    <row r="158" spans="1:24">
      <c r="A158" s="16">
        <v>1997</v>
      </c>
      <c r="B158">
        <v>2843</v>
      </c>
      <c r="C158">
        <v>828</v>
      </c>
      <c r="D158">
        <v>1295</v>
      </c>
      <c r="E158">
        <v>4174418</v>
      </c>
      <c r="F158">
        <v>1086268</v>
      </c>
      <c r="G158">
        <v>4030</v>
      </c>
      <c r="H158">
        <v>628</v>
      </c>
      <c r="I158">
        <v>1682</v>
      </c>
      <c r="J158">
        <f t="shared" si="21"/>
        <v>6340</v>
      </c>
      <c r="K158" s="18">
        <f t="shared" si="15"/>
        <v>151.87745932486877</v>
      </c>
      <c r="L158">
        <v>96</v>
      </c>
      <c r="M158">
        <v>13</v>
      </c>
      <c r="N158" s="27">
        <f t="shared" si="20"/>
        <v>109</v>
      </c>
      <c r="O158" s="18">
        <f t="shared" si="22"/>
        <v>2.6111424394969549</v>
      </c>
      <c r="P158">
        <v>67384</v>
      </c>
      <c r="Q158" s="18">
        <f t="shared" si="23"/>
        <v>16.142130471840627</v>
      </c>
      <c r="R158">
        <v>272536</v>
      </c>
      <c r="S158" s="29">
        <f t="shared" si="24"/>
        <v>5.3956174597117448E-2</v>
      </c>
      <c r="T158">
        <v>14705</v>
      </c>
      <c r="U158" s="18">
        <f t="shared" si="25"/>
        <v>3.5226467497984153</v>
      </c>
      <c r="V158">
        <v>5089</v>
      </c>
      <c r="W158" s="18">
        <f t="shared" si="26"/>
        <v>1.2190920985871565</v>
      </c>
    </row>
    <row r="159" spans="1:24">
      <c r="A159" s="16">
        <v>1998</v>
      </c>
      <c r="B159">
        <v>2843</v>
      </c>
      <c r="C159">
        <v>804</v>
      </c>
      <c r="D159">
        <v>1260</v>
      </c>
      <c r="E159">
        <v>4189550</v>
      </c>
      <c r="F159">
        <v>1056027</v>
      </c>
      <c r="G159">
        <v>4042</v>
      </c>
      <c r="H159">
        <v>639</v>
      </c>
      <c r="I159">
        <v>1775</v>
      </c>
      <c r="J159">
        <f t="shared" si="21"/>
        <v>6456</v>
      </c>
      <c r="K159" s="18">
        <f t="shared" si="15"/>
        <v>154.09769545655263</v>
      </c>
      <c r="L159">
        <v>70</v>
      </c>
      <c r="M159">
        <v>11</v>
      </c>
      <c r="N159" s="27">
        <f t="shared" si="20"/>
        <v>81</v>
      </c>
      <c r="O159" s="18">
        <f t="shared" si="22"/>
        <v>1.9333818667876026</v>
      </c>
      <c r="P159">
        <v>66079</v>
      </c>
      <c r="Q159" s="18">
        <f t="shared" si="23"/>
        <v>15.772338317957775</v>
      </c>
      <c r="R159">
        <v>267303</v>
      </c>
      <c r="S159" s="29">
        <f t="shared" si="24"/>
        <v>5.1873716344373239E-2</v>
      </c>
      <c r="T159">
        <v>13866</v>
      </c>
      <c r="U159" s="18">
        <f t="shared" si="25"/>
        <v>3.3096633289971473</v>
      </c>
      <c r="V159">
        <v>5074</v>
      </c>
      <c r="W159" s="18">
        <f t="shared" si="26"/>
        <v>1.2111085916148512</v>
      </c>
    </row>
    <row r="160" spans="1:24">
      <c r="A160" s="16">
        <v>1999</v>
      </c>
      <c r="B160">
        <v>2810</v>
      </c>
      <c r="C160">
        <v>863</v>
      </c>
      <c r="D160">
        <v>1211</v>
      </c>
      <c r="E160">
        <v>4155262</v>
      </c>
      <c r="F160">
        <v>1041728</v>
      </c>
      <c r="G160">
        <f>SUM(404+187+317+124+79+148+97+78+226+163+224+295+37+118+103+147+110+148+303+156+320+44+16+95+55)</f>
        <v>3994</v>
      </c>
      <c r="H160">
        <v>643</v>
      </c>
      <c r="I160">
        <v>1606</v>
      </c>
      <c r="J160">
        <f t="shared" si="21"/>
        <v>6243</v>
      </c>
      <c r="K160" s="18">
        <f t="shared" si="15"/>
        <v>150.24323375998915</v>
      </c>
      <c r="L160">
        <v>59</v>
      </c>
      <c r="M160">
        <v>21</v>
      </c>
      <c r="N160" s="27">
        <f t="shared" si="20"/>
        <v>80</v>
      </c>
      <c r="O160" s="18">
        <f t="shared" si="22"/>
        <v>1.9252696941853487</v>
      </c>
      <c r="P160">
        <v>63158</v>
      </c>
      <c r="Q160" s="18">
        <f t="shared" si="23"/>
        <v>15.199522918169782</v>
      </c>
      <c r="R160">
        <v>263515</v>
      </c>
      <c r="S160" s="29">
        <f t="shared" si="24"/>
        <v>5.2422063260155971E-2</v>
      </c>
      <c r="T160">
        <v>13814</v>
      </c>
      <c r="U160" s="18">
        <f t="shared" si="25"/>
        <v>3.324459444434551</v>
      </c>
      <c r="V160">
        <v>5026</v>
      </c>
      <c r="W160" s="18">
        <f t="shared" si="26"/>
        <v>1.2095506853719453</v>
      </c>
    </row>
    <row r="161" spans="1:29">
      <c r="A161" s="16">
        <v>2000</v>
      </c>
      <c r="B161">
        <v>2814</v>
      </c>
      <c r="C161">
        <v>720</v>
      </c>
      <c r="D161">
        <v>1260</v>
      </c>
      <c r="E161">
        <v>4121004</v>
      </c>
      <c r="F161">
        <v>1005522</v>
      </c>
      <c r="G161">
        <f>SUM(401+172+341+127+84+145+98+68+227+156+233+296+32+110+98+143+105+138+296+152+317+42+16+95+58)</f>
        <v>3950</v>
      </c>
      <c r="H161">
        <f>SUM(79+34+70+17+3+25+8+8+47+14+27+60+4+25+17+23+25+27+42+12+54+8+3)</f>
        <v>632</v>
      </c>
      <c r="I161">
        <f>SUM(360+97+151+41+51+69+36+8+31+47+9+121+22+60+25+51+44+95+75+35+150+32+2)</f>
        <v>1612</v>
      </c>
      <c r="J161">
        <f t="shared" si="21"/>
        <v>6194</v>
      </c>
      <c r="K161" s="18">
        <f t="shared" si="15"/>
        <v>150.30317854581068</v>
      </c>
      <c r="L161">
        <v>24</v>
      </c>
      <c r="M161">
        <v>5</v>
      </c>
      <c r="N161" s="27">
        <f t="shared" si="20"/>
        <v>29</v>
      </c>
      <c r="O161" s="18">
        <f t="shared" si="22"/>
        <v>0.70371200804464151</v>
      </c>
      <c r="P161">
        <v>64032</v>
      </c>
      <c r="Q161" s="18">
        <f t="shared" si="23"/>
        <v>15.537961137625686</v>
      </c>
      <c r="R161">
        <v>267961</v>
      </c>
      <c r="S161" s="29">
        <f t="shared" si="24"/>
        <v>4.8660066203663969E-2</v>
      </c>
      <c r="T161">
        <v>13039</v>
      </c>
      <c r="U161" s="18">
        <f t="shared" si="25"/>
        <v>3.1640347837565796</v>
      </c>
      <c r="V161">
        <v>4402</v>
      </c>
      <c r="W161" s="18">
        <f t="shared" si="26"/>
        <v>1.0681862963491422</v>
      </c>
    </row>
    <row r="162" spans="1:29">
      <c r="A162" s="16">
        <v>2001</v>
      </c>
      <c r="B162">
        <v>2813</v>
      </c>
      <c r="C162">
        <v>769</v>
      </c>
      <c r="D162">
        <v>1179</v>
      </c>
      <c r="E162">
        <v>4136284</v>
      </c>
      <c r="F162">
        <v>994181</v>
      </c>
      <c r="G162">
        <v>3872</v>
      </c>
      <c r="H162">
        <v>661</v>
      </c>
      <c r="I162">
        <v>1557</v>
      </c>
      <c r="J162">
        <f t="shared" si="21"/>
        <v>6090</v>
      </c>
      <c r="K162" s="18">
        <f t="shared" si="15"/>
        <v>147.23360388213189</v>
      </c>
      <c r="L162">
        <v>37</v>
      </c>
      <c r="M162">
        <v>5</v>
      </c>
      <c r="N162" s="27">
        <f t="shared" si="20"/>
        <v>42</v>
      </c>
      <c r="O162" s="18">
        <f t="shared" si="22"/>
        <v>1.0154041647043579</v>
      </c>
      <c r="P162">
        <v>58716</v>
      </c>
      <c r="Q162" s="18">
        <f t="shared" si="23"/>
        <v>14.195350222566924</v>
      </c>
      <c r="R162">
        <v>249227</v>
      </c>
      <c r="S162" s="29">
        <f t="shared" si="24"/>
        <v>4.9131915883913059E-2</v>
      </c>
      <c r="T162">
        <v>12245</v>
      </c>
      <c r="U162" s="18">
        <f t="shared" si="25"/>
        <v>2.9603866659059195</v>
      </c>
      <c r="V162">
        <v>4483</v>
      </c>
      <c r="W162" s="18">
        <f t="shared" si="26"/>
        <v>1.083823064373723</v>
      </c>
    </row>
    <row r="163" spans="1:29">
      <c r="A163" s="16">
        <v>2002</v>
      </c>
      <c r="B163">
        <v>2830</v>
      </c>
      <c r="C163">
        <v>750</v>
      </c>
      <c r="D163">
        <v>1119</v>
      </c>
      <c r="E163">
        <v>4053827</v>
      </c>
      <c r="F163">
        <v>1071975</v>
      </c>
      <c r="G163">
        <v>3869</v>
      </c>
      <c r="H163">
        <v>694</v>
      </c>
      <c r="I163">
        <v>1548</v>
      </c>
      <c r="J163">
        <f t="shared" si="21"/>
        <v>6111</v>
      </c>
      <c r="K163" s="18">
        <f t="shared" si="15"/>
        <v>150.74644280577343</v>
      </c>
      <c r="L163">
        <v>37</v>
      </c>
      <c r="M163">
        <v>10</v>
      </c>
      <c r="N163" s="27">
        <f t="shared" si="20"/>
        <v>47</v>
      </c>
      <c r="O163" s="18">
        <f t="shared" si="22"/>
        <v>1.1593982673656276</v>
      </c>
      <c r="P163">
        <v>59096</v>
      </c>
      <c r="Q163" s="18">
        <f t="shared" si="23"/>
        <v>14.577829788987048</v>
      </c>
      <c r="R163">
        <v>255596</v>
      </c>
      <c r="S163" s="29">
        <f t="shared" si="24"/>
        <v>4.4300380287641432E-2</v>
      </c>
      <c r="T163">
        <v>11323</v>
      </c>
      <c r="U163" s="18">
        <f t="shared" si="25"/>
        <v>2.7931631024214894</v>
      </c>
      <c r="V163">
        <v>4377</v>
      </c>
      <c r="W163" s="18">
        <f t="shared" si="26"/>
        <v>1.079720471544543</v>
      </c>
    </row>
    <row r="164" spans="1:29">
      <c r="A164" s="16">
        <v>2003</v>
      </c>
      <c r="G164">
        <v>3778</v>
      </c>
      <c r="H164">
        <v>702</v>
      </c>
      <c r="I164">
        <v>1411</v>
      </c>
      <c r="J164">
        <f t="shared" si="21"/>
        <v>5891</v>
      </c>
      <c r="L164">
        <v>42</v>
      </c>
      <c r="M164">
        <v>9</v>
      </c>
      <c r="N164" s="27">
        <f t="shared" si="20"/>
        <v>51</v>
      </c>
      <c r="R164">
        <v>270109</v>
      </c>
      <c r="X164" s="2" t="s">
        <v>15</v>
      </c>
      <c r="Z164" s="2"/>
    </row>
    <row r="165" spans="1:29">
      <c r="A165" s="16">
        <v>2004</v>
      </c>
      <c r="B165">
        <v>2799</v>
      </c>
      <c r="C165">
        <v>689</v>
      </c>
      <c r="D165">
        <v>1087</v>
      </c>
      <c r="E165">
        <v>4105635</v>
      </c>
      <c r="F165">
        <v>958541</v>
      </c>
      <c r="G165">
        <v>3765</v>
      </c>
      <c r="H165">
        <v>718</v>
      </c>
      <c r="I165">
        <v>1363</v>
      </c>
      <c r="J165">
        <f t="shared" si="21"/>
        <v>5846</v>
      </c>
      <c r="K165" s="18">
        <f t="shared" ref="K165:K171" si="27">J165/(E165/100000)</f>
        <v>142.38966688465973</v>
      </c>
      <c r="L165">
        <v>12</v>
      </c>
      <c r="M165">
        <v>11</v>
      </c>
      <c r="N165" s="27">
        <f t="shared" si="20"/>
        <v>23</v>
      </c>
      <c r="O165" s="18">
        <f t="shared" ref="O165:O171" si="28">N165/(E165/100000)</f>
        <v>0.56020566855066267</v>
      </c>
      <c r="P165">
        <v>60219</v>
      </c>
      <c r="Q165" s="18">
        <f t="shared" ref="Q165:Q171" si="29">P165/(E165/1000)</f>
        <v>14.667402241066242</v>
      </c>
      <c r="R165">
        <v>273069</v>
      </c>
      <c r="S165" s="29">
        <f t="shared" ref="S165:S171" si="30">T165/R165</f>
        <v>4.2183477436105891E-2</v>
      </c>
      <c r="T165">
        <v>11519</v>
      </c>
      <c r="U165" s="18">
        <f t="shared" ref="U165:U171" si="31">T165/(E165/1000)</f>
        <v>2.8056561287109059</v>
      </c>
      <c r="V165">
        <v>3970</v>
      </c>
      <c r="W165" s="18">
        <f t="shared" ref="W165:W171" si="32">V165/(E165/1000)</f>
        <v>0.96696369745483945</v>
      </c>
    </row>
    <row r="166" spans="1:29">
      <c r="A166" s="16">
        <v>2005</v>
      </c>
      <c r="B166">
        <v>2765</v>
      </c>
      <c r="C166">
        <v>700</v>
      </c>
      <c r="D166">
        <v>1150</v>
      </c>
      <c r="E166">
        <v>4134625</v>
      </c>
      <c r="F166">
        <v>941208</v>
      </c>
      <c r="G166">
        <v>3643</v>
      </c>
      <c r="H166">
        <v>723</v>
      </c>
      <c r="I166">
        <v>1345</v>
      </c>
      <c r="J166">
        <f t="shared" si="21"/>
        <v>5711</v>
      </c>
      <c r="K166" s="18">
        <f t="shared" si="27"/>
        <v>138.12619040420836</v>
      </c>
      <c r="L166">
        <v>27</v>
      </c>
      <c r="M166">
        <v>5</v>
      </c>
      <c r="N166" s="27">
        <f t="shared" si="20"/>
        <v>32</v>
      </c>
      <c r="O166" s="18">
        <f t="shared" si="28"/>
        <v>0.7739516884844454</v>
      </c>
      <c r="P166">
        <v>62570</v>
      </c>
      <c r="Q166" s="18">
        <f t="shared" si="29"/>
        <v>15.133174108897421</v>
      </c>
      <c r="R166">
        <v>247805</v>
      </c>
      <c r="S166" s="29">
        <f t="shared" si="30"/>
        <v>4.4192005811020764E-2</v>
      </c>
      <c r="T166">
        <v>10951</v>
      </c>
      <c r="U166" s="18">
        <f t="shared" si="31"/>
        <v>2.6486077939353629</v>
      </c>
      <c r="V166">
        <v>3829</v>
      </c>
      <c r="W166" s="18">
        <f t="shared" si="32"/>
        <v>0.92608156725216917</v>
      </c>
    </row>
    <row r="167" spans="1:29">
      <c r="A167" s="16">
        <v>2006</v>
      </c>
      <c r="B167">
        <v>2627</v>
      </c>
      <c r="C167">
        <v>461</v>
      </c>
      <c r="D167">
        <v>1075</v>
      </c>
      <c r="E167">
        <v>4118966</v>
      </c>
      <c r="F167">
        <v>927154</v>
      </c>
      <c r="G167">
        <v>3643</v>
      </c>
      <c r="H167">
        <v>723</v>
      </c>
      <c r="I167">
        <v>1345</v>
      </c>
      <c r="J167">
        <f t="shared" si="21"/>
        <v>5711</v>
      </c>
      <c r="K167" s="18">
        <f t="shared" si="27"/>
        <v>138.65130229285697</v>
      </c>
      <c r="L167">
        <v>9</v>
      </c>
      <c r="M167">
        <v>7</v>
      </c>
      <c r="N167" s="27">
        <f t="shared" si="20"/>
        <v>16</v>
      </c>
      <c r="O167" s="18">
        <f t="shared" si="28"/>
        <v>0.38844700344698158</v>
      </c>
      <c r="P167">
        <v>57141</v>
      </c>
      <c r="Q167" s="18">
        <f t="shared" si="29"/>
        <v>13.872656389977484</v>
      </c>
      <c r="R167">
        <v>239454</v>
      </c>
      <c r="S167" s="29">
        <f t="shared" si="30"/>
        <v>4.3666006832209947E-2</v>
      </c>
      <c r="T167">
        <v>10456</v>
      </c>
      <c r="U167" s="18">
        <f t="shared" si="31"/>
        <v>2.5385011675260247</v>
      </c>
      <c r="V167">
        <v>4098</v>
      </c>
      <c r="W167" s="18">
        <f t="shared" si="32"/>
        <v>0.99490988757858156</v>
      </c>
    </row>
    <row r="168" spans="1:29">
      <c r="A168" s="16">
        <v>2007</v>
      </c>
      <c r="B168">
        <v>2659</v>
      </c>
      <c r="C168">
        <v>401</v>
      </c>
      <c r="D168">
        <v>1084</v>
      </c>
      <c r="E168">
        <v>4156544</v>
      </c>
      <c r="F168">
        <v>915556</v>
      </c>
      <c r="G168">
        <v>3629</v>
      </c>
      <c r="H168">
        <v>760</v>
      </c>
      <c r="I168">
        <v>1241</v>
      </c>
      <c r="J168">
        <f t="shared" si="21"/>
        <v>5630</v>
      </c>
      <c r="K168" s="18">
        <f t="shared" si="27"/>
        <v>135.44906537739044</v>
      </c>
      <c r="L168">
        <v>18</v>
      </c>
      <c r="M168">
        <v>5</v>
      </c>
      <c r="N168" s="27">
        <f t="shared" si="20"/>
        <v>23</v>
      </c>
      <c r="O168" s="18">
        <f t="shared" si="28"/>
        <v>0.55334431681704799</v>
      </c>
      <c r="P168">
        <v>58991</v>
      </c>
      <c r="Q168" s="18">
        <f t="shared" si="29"/>
        <v>14.192319388414992</v>
      </c>
      <c r="R168">
        <v>235367</v>
      </c>
      <c r="S168" s="29">
        <f t="shared" si="30"/>
        <v>4.2274405502895476E-2</v>
      </c>
      <c r="T168">
        <v>9950</v>
      </c>
      <c r="U168" s="18">
        <f t="shared" si="31"/>
        <v>2.3938156314476644</v>
      </c>
      <c r="V168">
        <v>4239</v>
      </c>
      <c r="W168" s="18">
        <f t="shared" si="32"/>
        <v>1.0198376343423767</v>
      </c>
    </row>
    <row r="169" spans="1:29">
      <c r="A169" s="16">
        <v>2008</v>
      </c>
      <c r="B169">
        <v>2566</v>
      </c>
      <c r="C169">
        <v>413</v>
      </c>
      <c r="D169">
        <v>1066</v>
      </c>
      <c r="E169">
        <v>4148783</v>
      </c>
      <c r="F169">
        <v>918844</v>
      </c>
      <c r="G169">
        <v>3506</v>
      </c>
      <c r="H169">
        <v>781</v>
      </c>
      <c r="I169">
        <v>1312</v>
      </c>
      <c r="J169">
        <f t="shared" si="21"/>
        <v>5599</v>
      </c>
      <c r="K169" s="18">
        <f t="shared" si="27"/>
        <v>134.95523868083723</v>
      </c>
      <c r="L169">
        <v>32</v>
      </c>
      <c r="M169">
        <v>1</v>
      </c>
      <c r="N169" s="27">
        <f t="shared" si="20"/>
        <v>33</v>
      </c>
      <c r="O169" s="18">
        <f t="shared" si="28"/>
        <v>0.79541398043715461</v>
      </c>
      <c r="P169">
        <v>63533</v>
      </c>
      <c r="Q169" s="18">
        <f t="shared" si="29"/>
        <v>15.313647399731439</v>
      </c>
      <c r="R169">
        <v>235794</v>
      </c>
      <c r="S169" s="29">
        <f t="shared" si="30"/>
        <v>4.2121512845958761E-2</v>
      </c>
      <c r="T169">
        <v>9932</v>
      </c>
      <c r="U169" s="18">
        <f t="shared" si="31"/>
        <v>2.3939550465763091</v>
      </c>
      <c r="V169">
        <v>4378</v>
      </c>
      <c r="W169" s="18">
        <f t="shared" si="32"/>
        <v>1.0552492140466252</v>
      </c>
    </row>
    <row r="170" spans="1:29">
      <c r="A170" s="16">
        <v>2009</v>
      </c>
      <c r="B170">
        <v>2524</v>
      </c>
      <c r="C170">
        <v>369</v>
      </c>
      <c r="D170">
        <v>1036</v>
      </c>
      <c r="E170">
        <v>4084351</v>
      </c>
      <c r="F170">
        <v>898852</v>
      </c>
      <c r="G170">
        <v>3614</v>
      </c>
      <c r="H170">
        <v>811</v>
      </c>
      <c r="I170">
        <v>1069</v>
      </c>
      <c r="J170">
        <f t="shared" si="21"/>
        <v>5494</v>
      </c>
      <c r="K170" s="18">
        <f t="shared" si="27"/>
        <v>134.51341473835132</v>
      </c>
      <c r="L170">
        <v>13</v>
      </c>
      <c r="M170">
        <v>1</v>
      </c>
      <c r="N170" s="27">
        <f t="shared" si="20"/>
        <v>14</v>
      </c>
      <c r="O170" s="18">
        <f t="shared" si="28"/>
        <v>0.34277171575116827</v>
      </c>
      <c r="P170">
        <v>64010</v>
      </c>
      <c r="Q170" s="18">
        <f t="shared" si="29"/>
        <v>15.67201251802306</v>
      </c>
      <c r="R170">
        <v>232443</v>
      </c>
      <c r="S170" s="29">
        <f t="shared" si="30"/>
        <v>4.2883631686047766E-2</v>
      </c>
      <c r="T170">
        <v>9968</v>
      </c>
      <c r="U170" s="18">
        <f t="shared" si="31"/>
        <v>2.4405346161483181</v>
      </c>
      <c r="V170">
        <v>5247</v>
      </c>
      <c r="W170" s="18">
        <f t="shared" si="32"/>
        <v>1.2846594232474142</v>
      </c>
    </row>
    <row r="171" spans="1:29">
      <c r="A171" s="16">
        <v>2010</v>
      </c>
      <c r="B171">
        <v>2457</v>
      </c>
      <c r="C171">
        <v>327</v>
      </c>
      <c r="D171">
        <v>1053</v>
      </c>
      <c r="E171">
        <v>4034069</v>
      </c>
      <c r="F171">
        <v>885169</v>
      </c>
      <c r="G171">
        <v>3616</v>
      </c>
      <c r="H171">
        <v>808</v>
      </c>
      <c r="I171">
        <v>1029</v>
      </c>
      <c r="J171">
        <f t="shared" si="21"/>
        <v>5453</v>
      </c>
      <c r="K171" s="18">
        <f t="shared" si="27"/>
        <v>135.17369187289557</v>
      </c>
      <c r="L171">
        <v>20</v>
      </c>
      <c r="M171">
        <v>3</v>
      </c>
      <c r="N171" s="27">
        <f t="shared" si="20"/>
        <v>23</v>
      </c>
      <c r="O171" s="18">
        <f t="shared" si="28"/>
        <v>0.57014394151413872</v>
      </c>
      <c r="P171">
        <v>63962</v>
      </c>
      <c r="Q171" s="18">
        <f t="shared" si="29"/>
        <v>15.855455124837974</v>
      </c>
      <c r="R171">
        <v>241100</v>
      </c>
      <c r="S171" s="29">
        <f t="shared" si="30"/>
        <v>4.2725010369141433E-2</v>
      </c>
      <c r="T171">
        <v>10301</v>
      </c>
      <c r="U171" s="18">
        <f t="shared" si="31"/>
        <v>2.5535011919726709</v>
      </c>
      <c r="V171">
        <v>5809</v>
      </c>
      <c r="W171" s="18">
        <f t="shared" si="32"/>
        <v>1.4399852853285355</v>
      </c>
      <c r="X171" s="2" t="s">
        <v>48</v>
      </c>
    </row>
    <row r="172" spans="1:29">
      <c r="A172" s="16">
        <v>2011</v>
      </c>
      <c r="G172">
        <v>3368</v>
      </c>
      <c r="H172">
        <v>781</v>
      </c>
      <c r="I172">
        <v>1115</v>
      </c>
      <c r="J172">
        <f t="shared" si="21"/>
        <v>5264</v>
      </c>
      <c r="L172">
        <v>14</v>
      </c>
      <c r="M172">
        <v>2</v>
      </c>
      <c r="N172" s="27">
        <f t="shared" si="20"/>
        <v>16</v>
      </c>
      <c r="X172" s="2" t="s">
        <v>45</v>
      </c>
      <c r="AC172" s="1"/>
    </row>
    <row r="173" spans="1:29">
      <c r="A173" s="1"/>
      <c r="AC173" s="1"/>
    </row>
    <row r="174" spans="1:29">
      <c r="A174" s="16" t="s">
        <v>16</v>
      </c>
      <c r="AC174" s="1"/>
    </row>
    <row r="175" spans="1:29" s="3" customFormat="1">
      <c r="A175" s="3" t="s">
        <v>25</v>
      </c>
      <c r="O175" s="19"/>
      <c r="S175" s="30"/>
      <c r="X175" s="2"/>
      <c r="AC175" s="17"/>
    </row>
    <row r="176" spans="1:29" s="3" customFormat="1">
      <c r="O176" s="19"/>
      <c r="S176" s="30"/>
      <c r="X176" s="2"/>
      <c r="AC176" s="17"/>
    </row>
    <row r="177" spans="1:29" s="3" customFormat="1">
      <c r="A177" s="3" t="s">
        <v>44</v>
      </c>
      <c r="O177" s="19"/>
      <c r="S177" s="30"/>
      <c r="X177" s="2"/>
      <c r="AC177" s="17"/>
    </row>
    <row r="178" spans="1:29" s="3" customFormat="1">
      <c r="A178" s="17" t="s">
        <v>12</v>
      </c>
      <c r="O178" s="19"/>
      <c r="S178" s="30"/>
      <c r="X178" s="2"/>
      <c r="AC178" s="17"/>
    </row>
    <row r="179" spans="1:29" s="3" customFormat="1">
      <c r="A179" s="17" t="s">
        <v>13</v>
      </c>
      <c r="O179" s="19"/>
      <c r="S179" s="30"/>
      <c r="X179" s="2"/>
      <c r="AC179" s="17"/>
    </row>
    <row r="180" spans="1:29" s="3" customFormat="1">
      <c r="A180" s="17"/>
      <c r="O180" s="19"/>
      <c r="S180" s="30"/>
      <c r="X180" s="2"/>
      <c r="AC180" s="17"/>
    </row>
    <row r="181" spans="1:29" s="3" customFormat="1">
      <c r="A181" s="17" t="s">
        <v>49</v>
      </c>
      <c r="O181" s="19"/>
      <c r="S181" s="30"/>
      <c r="X181" s="2"/>
      <c r="AC181" s="17"/>
    </row>
    <row r="182" spans="1:29" s="3" customFormat="1">
      <c r="A182" s="17"/>
      <c r="O182" s="19"/>
      <c r="S182" s="30"/>
      <c r="X182" s="2"/>
      <c r="AC182" s="17"/>
    </row>
    <row r="183" spans="1:29" s="3" customFormat="1">
      <c r="A183" s="17" t="s">
        <v>21</v>
      </c>
      <c r="O183" s="19"/>
      <c r="S183" s="30"/>
      <c r="X183" s="2"/>
      <c r="AC183" s="17"/>
    </row>
    <row r="184" spans="1:29" s="3" customFormat="1">
      <c r="A184" s="17"/>
      <c r="O184" s="19"/>
      <c r="S184" s="30"/>
      <c r="X184" s="2"/>
      <c r="AC184" s="17"/>
    </row>
    <row r="185" spans="1:29" s="3" customFormat="1">
      <c r="A185" s="17" t="s">
        <v>22</v>
      </c>
      <c r="O185" s="19"/>
      <c r="S185" s="30"/>
      <c r="X185" s="2"/>
      <c r="AC185" s="17"/>
    </row>
    <row r="186" spans="1:29" s="3" customFormat="1">
      <c r="A186" s="17"/>
      <c r="O186" s="19"/>
      <c r="S186" s="30"/>
      <c r="X186" s="2"/>
    </row>
    <row r="187" spans="1:29" s="3" customFormat="1">
      <c r="A187" s="17" t="s">
        <v>23</v>
      </c>
      <c r="O187" s="19"/>
      <c r="S187" s="30"/>
      <c r="X187" s="2"/>
    </row>
  </sheetData>
  <phoneticPr fontId="9" type="noConversion"/>
  <pageMargins left="0.7" right="0.7" top="0.75" bottom="0.75" header="0.3" footer="0.3"/>
  <pageSetup paperSize="9" orientation="portrait" horizontalDpi="4294967293" verticalDpi="300" r:id="rId1"/>
  <legacyDrawing r:id="rId2"/>
</worksheet>
</file>

<file path=xl/worksheets/sheet10.xml><?xml version="1.0" encoding="utf-8"?>
<worksheet xmlns="http://schemas.openxmlformats.org/spreadsheetml/2006/main" xmlns:r="http://schemas.openxmlformats.org/officeDocument/2006/relationships">
  <dimension ref="A1"/>
  <sheetViews>
    <sheetView workbookViewId="0">
      <selection activeCell="K34" sqref="K34"/>
    </sheetView>
  </sheetViews>
  <sheetFormatPr defaultRowHeight="15"/>
  <sheetData/>
  <phoneticPr fontId="9"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
  <sheetViews>
    <sheetView workbookViewId="0">
      <selection activeCell="R32" sqref="R32"/>
    </sheetView>
  </sheetViews>
  <sheetFormatPr defaultRowHeight="15"/>
  <sheetData/>
  <phoneticPr fontId="9"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
  <sheetViews>
    <sheetView workbookViewId="0">
      <selection activeCell="K28" sqref="K28"/>
    </sheetView>
  </sheetViews>
  <sheetFormatPr defaultRowHeight="15"/>
  <sheetData/>
  <phoneticPr fontId="9"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9"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9"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
  <sheetViews>
    <sheetView workbookViewId="0">
      <selection activeCell="T32" sqref="T32"/>
    </sheetView>
  </sheetViews>
  <sheetFormatPr defaultRowHeight="15"/>
  <sheetData/>
  <phoneticPr fontId="9" type="noConversion"/>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dimension ref="A1:F76"/>
  <sheetViews>
    <sheetView workbookViewId="0">
      <selection activeCell="D27" sqref="D27"/>
    </sheetView>
  </sheetViews>
  <sheetFormatPr defaultRowHeight="15"/>
  <cols>
    <col min="2" max="2" width="16.140625" customWidth="1"/>
    <col min="3" max="3" width="12.7109375" customWidth="1"/>
    <col min="4" max="4" width="10.28515625" customWidth="1"/>
    <col min="5" max="5" width="26.5703125" style="31" customWidth="1"/>
    <col min="6" max="6" width="9.140625" style="29"/>
  </cols>
  <sheetData>
    <row r="1" spans="1:6" ht="90">
      <c r="A1" s="8" t="s">
        <v>0</v>
      </c>
      <c r="B1" s="9" t="s">
        <v>42</v>
      </c>
      <c r="C1" s="7" t="s">
        <v>43</v>
      </c>
      <c r="D1" s="7" t="s">
        <v>65</v>
      </c>
      <c r="E1" s="31" t="s">
        <v>57</v>
      </c>
      <c r="F1" s="29" t="s">
        <v>58</v>
      </c>
    </row>
    <row r="2" spans="1:6">
      <c r="A2" s="4">
        <v>1941</v>
      </c>
      <c r="B2" s="5">
        <v>579091</v>
      </c>
      <c r="C2" s="13"/>
      <c r="D2" s="13"/>
      <c r="E2" s="31">
        <v>67119</v>
      </c>
      <c r="F2" s="29">
        <f>E2/B2</f>
        <v>0.11590406343735268</v>
      </c>
    </row>
    <row r="3" spans="1:6">
      <c r="A3" s="4">
        <v>1942</v>
      </c>
      <c r="B3" s="5">
        <v>651503</v>
      </c>
      <c r="C3" s="13"/>
      <c r="D3" s="13"/>
      <c r="E3" s="31">
        <v>69005</v>
      </c>
      <c r="F3" s="29">
        <f t="shared" ref="F3:F66" si="0">E3/B3</f>
        <v>0.10591662663103624</v>
      </c>
    </row>
    <row r="4" spans="1:6">
      <c r="A4" s="4">
        <v>1943</v>
      </c>
      <c r="B4" s="5">
        <v>684334</v>
      </c>
      <c r="C4" s="13"/>
      <c r="D4" s="13"/>
      <c r="E4" s="31">
        <v>70015</v>
      </c>
      <c r="F4" s="29">
        <f t="shared" si="0"/>
        <v>0.10231115215669541</v>
      </c>
    </row>
    <row r="5" spans="1:6">
      <c r="A5" s="4">
        <v>1944</v>
      </c>
      <c r="B5" s="5">
        <v>751478</v>
      </c>
      <c r="C5" s="13"/>
      <c r="D5" s="13"/>
      <c r="E5" s="31">
        <v>71664</v>
      </c>
      <c r="F5" s="29">
        <f t="shared" si="0"/>
        <v>9.5364069207614865E-2</v>
      </c>
    </row>
    <row r="6" spans="1:6">
      <c r="A6" s="4">
        <v>1945</v>
      </c>
      <c r="B6" s="5">
        <v>679937</v>
      </c>
      <c r="C6" s="13"/>
      <c r="D6" s="13"/>
      <c r="E6" s="31">
        <v>73410</v>
      </c>
      <c r="F6" s="29">
        <f t="shared" si="0"/>
        <v>0.10796588507464662</v>
      </c>
    </row>
    <row r="7" spans="1:6">
      <c r="A7" s="4">
        <v>1946</v>
      </c>
      <c r="B7" s="5">
        <v>820719</v>
      </c>
      <c r="C7" s="13"/>
      <c r="D7" s="13"/>
      <c r="E7" s="31">
        <v>85024</v>
      </c>
      <c r="F7" s="29">
        <f t="shared" si="0"/>
        <v>0.10359696802437862</v>
      </c>
    </row>
    <row r="8" spans="1:6">
      <c r="A8" s="4">
        <v>1947</v>
      </c>
      <c r="B8" s="5">
        <v>881026</v>
      </c>
      <c r="C8" s="13"/>
      <c r="D8" s="13"/>
      <c r="E8" s="31">
        <v>95910</v>
      </c>
      <c r="F8" s="29">
        <f t="shared" si="0"/>
        <v>0.10886171350221219</v>
      </c>
    </row>
    <row r="9" spans="1:6">
      <c r="A9" s="4">
        <v>1948</v>
      </c>
      <c r="B9" s="5">
        <v>775306</v>
      </c>
      <c r="C9" s="13"/>
      <c r="D9" s="13"/>
      <c r="E9" s="31">
        <v>92303</v>
      </c>
      <c r="F9" s="29">
        <f t="shared" si="0"/>
        <v>0.11905363817641035</v>
      </c>
    </row>
    <row r="10" spans="1:6">
      <c r="A10" s="4">
        <v>1949</v>
      </c>
      <c r="B10" s="5">
        <v>730518</v>
      </c>
      <c r="C10" s="13"/>
      <c r="D10" s="13"/>
      <c r="E10" s="31">
        <v>88755</v>
      </c>
      <c r="F10" s="29">
        <f t="shared" si="0"/>
        <v>0.12149597956518525</v>
      </c>
    </row>
    <row r="11" spans="1:6">
      <c r="A11" s="4">
        <v>1950</v>
      </c>
      <c r="B11" s="5">
        <v>697097</v>
      </c>
      <c r="C11" s="13"/>
      <c r="D11" s="13"/>
      <c r="E11" s="31">
        <v>87150</v>
      </c>
      <c r="F11" s="29">
        <f t="shared" si="0"/>
        <v>0.12501846945260128</v>
      </c>
    </row>
    <row r="12" spans="1:6">
      <c r="A12" s="4">
        <v>1951</v>
      </c>
      <c r="B12" s="5">
        <v>677529</v>
      </c>
      <c r="C12" s="13"/>
      <c r="D12" s="13"/>
      <c r="E12" s="31">
        <v>88953</v>
      </c>
      <c r="F12" s="29">
        <f t="shared" si="0"/>
        <v>0.13129032115230491</v>
      </c>
    </row>
    <row r="13" spans="1:6">
      <c r="A13" s="4">
        <v>1952</v>
      </c>
      <c r="B13" s="5">
        <v>673735</v>
      </c>
      <c r="C13" s="13"/>
      <c r="D13" s="13"/>
      <c r="E13" s="31">
        <v>89645</v>
      </c>
      <c r="F13" s="29">
        <f t="shared" si="0"/>
        <v>0.13305676564227775</v>
      </c>
    </row>
    <row r="14" spans="1:6">
      <c r="A14" s="4">
        <v>1953</v>
      </c>
      <c r="B14" s="5">
        <v>684372</v>
      </c>
      <c r="C14" s="13"/>
      <c r="D14" s="13"/>
      <c r="E14" s="31">
        <v>90936</v>
      </c>
      <c r="F14" s="29">
        <f t="shared" si="0"/>
        <v>0.1328751030141502</v>
      </c>
    </row>
    <row r="15" spans="1:6">
      <c r="A15" s="4">
        <v>1954</v>
      </c>
      <c r="B15" s="5">
        <v>673651</v>
      </c>
      <c r="C15" s="13"/>
      <c r="D15" s="13"/>
      <c r="E15" s="31">
        <v>92380</v>
      </c>
      <c r="F15" s="29">
        <f t="shared" si="0"/>
        <v>0.13713332274426965</v>
      </c>
    </row>
    <row r="16" spans="1:6">
      <c r="A16" s="4">
        <v>1955</v>
      </c>
      <c r="B16" s="5">
        <v>667811</v>
      </c>
      <c r="C16" s="13"/>
      <c r="D16" s="13"/>
      <c r="E16" s="31">
        <v>92322</v>
      </c>
      <c r="F16" s="29">
        <f t="shared" si="0"/>
        <v>0.13824570125379784</v>
      </c>
    </row>
    <row r="17" spans="1:6">
      <c r="A17" s="4">
        <v>1956</v>
      </c>
      <c r="B17" s="5">
        <v>700335</v>
      </c>
      <c r="C17" s="13"/>
      <c r="D17" s="13"/>
      <c r="E17" s="31">
        <v>100438</v>
      </c>
      <c r="F17" s="29">
        <f t="shared" si="0"/>
        <v>0.14341422319318611</v>
      </c>
    </row>
    <row r="18" spans="1:6">
      <c r="A18" s="4">
        <v>1957</v>
      </c>
      <c r="B18" s="5">
        <v>723381</v>
      </c>
      <c r="C18" s="13"/>
      <c r="D18" s="13"/>
      <c r="E18" s="31">
        <v>107125</v>
      </c>
      <c r="F18" s="29">
        <f t="shared" si="0"/>
        <v>0.14808931945959322</v>
      </c>
    </row>
    <row r="19" spans="1:6">
      <c r="A19" s="4">
        <v>1958</v>
      </c>
      <c r="B19" s="5">
        <v>740715</v>
      </c>
      <c r="C19" s="13"/>
      <c r="D19" s="13"/>
      <c r="E19" s="31">
        <v>112133</v>
      </c>
      <c r="F19" s="29">
        <f t="shared" si="0"/>
        <v>0.15138481062216913</v>
      </c>
    </row>
    <row r="20" spans="1:6">
      <c r="A20" s="4">
        <v>1959</v>
      </c>
      <c r="B20" s="5">
        <v>748501</v>
      </c>
      <c r="C20" s="13"/>
      <c r="D20" s="13"/>
      <c r="E20" s="31">
        <v>117233</v>
      </c>
      <c r="F20" s="29">
        <f t="shared" si="0"/>
        <v>0.15662370524555078</v>
      </c>
    </row>
    <row r="21" spans="1:6">
      <c r="A21" s="4">
        <v>1960</v>
      </c>
      <c r="B21" s="5">
        <v>785005</v>
      </c>
      <c r="C21" s="14">
        <v>17.5</v>
      </c>
      <c r="D21" s="13"/>
      <c r="E21" s="31">
        <v>122562</v>
      </c>
      <c r="F21" s="29">
        <f t="shared" si="0"/>
        <v>0.15612894185387355</v>
      </c>
    </row>
    <row r="22" spans="1:6">
      <c r="A22" s="4">
        <v>1961</v>
      </c>
      <c r="B22" s="5">
        <v>811281</v>
      </c>
      <c r="C22" s="14">
        <v>17.899999999999999</v>
      </c>
      <c r="D22" s="13"/>
      <c r="E22" s="31">
        <v>129469</v>
      </c>
      <c r="F22" s="29">
        <f t="shared" si="0"/>
        <v>0.1595858894760262</v>
      </c>
    </row>
    <row r="23" spans="1:6">
      <c r="A23" s="4">
        <v>1962</v>
      </c>
      <c r="B23" s="5">
        <v>838736</v>
      </c>
      <c r="C23" s="14">
        <v>18.3</v>
      </c>
      <c r="D23" s="13"/>
      <c r="E23" s="31">
        <v>134017</v>
      </c>
      <c r="F23" s="29">
        <f t="shared" si="0"/>
        <v>0.15978448522538677</v>
      </c>
    </row>
    <row r="24" spans="1:6">
      <c r="A24" s="4">
        <v>1963</v>
      </c>
      <c r="B24" s="5">
        <v>854055</v>
      </c>
      <c r="C24" s="14">
        <v>18.5</v>
      </c>
      <c r="D24" s="13"/>
      <c r="E24" s="31">
        <v>136350</v>
      </c>
      <c r="F24" s="29">
        <f t="shared" si="0"/>
        <v>0.15965013962800992</v>
      </c>
    </row>
    <row r="25" spans="1:6">
      <c r="A25" s="4">
        <v>1964</v>
      </c>
      <c r="B25" s="5">
        <v>875972</v>
      </c>
      <c r="C25" s="14">
        <v>18.8</v>
      </c>
      <c r="D25" s="13"/>
      <c r="E25" s="31">
        <v>137673</v>
      </c>
      <c r="F25" s="29">
        <f t="shared" si="0"/>
        <v>0.15716598247432567</v>
      </c>
    </row>
    <row r="26" spans="1:6">
      <c r="A26" s="4">
        <v>1965</v>
      </c>
      <c r="B26" s="5">
        <v>862725</v>
      </c>
      <c r="C26" s="14">
        <v>18.3</v>
      </c>
      <c r="D26" s="13"/>
      <c r="E26" s="31">
        <v>134055</v>
      </c>
      <c r="F26" s="29">
        <f t="shared" si="0"/>
        <v>0.15538555159523604</v>
      </c>
    </row>
    <row r="27" spans="1:6">
      <c r="A27" s="4">
        <v>1966</v>
      </c>
      <c r="B27" s="5">
        <v>849823</v>
      </c>
      <c r="C27" s="14">
        <v>17.899999999999999</v>
      </c>
      <c r="D27" s="13"/>
      <c r="E27" s="31">
        <v>131890</v>
      </c>
      <c r="F27" s="29">
        <f t="shared" si="0"/>
        <v>0.1551970233801627</v>
      </c>
    </row>
    <row r="28" spans="1:6">
      <c r="A28" s="4">
        <v>1967</v>
      </c>
      <c r="B28" s="5">
        <v>832164</v>
      </c>
      <c r="C28" s="14">
        <v>17.5</v>
      </c>
      <c r="D28" s="13"/>
      <c r="E28" s="31">
        <v>128840</v>
      </c>
      <c r="F28" s="29">
        <f t="shared" si="0"/>
        <v>0.1548252507919112</v>
      </c>
    </row>
    <row r="29" spans="1:6">
      <c r="A29" s="4">
        <v>1968</v>
      </c>
      <c r="B29" s="5">
        <v>819272</v>
      </c>
      <c r="C29" s="14">
        <v>17.2</v>
      </c>
      <c r="D29" s="13"/>
      <c r="E29" s="31">
        <v>120704</v>
      </c>
      <c r="F29" s="29">
        <f t="shared" si="0"/>
        <v>0.14733080100381801</v>
      </c>
    </row>
    <row r="30" spans="1:6">
      <c r="A30" s="4">
        <v>1969</v>
      </c>
      <c r="B30" s="5">
        <v>797538</v>
      </c>
      <c r="C30" s="14">
        <v>16.600000000000001</v>
      </c>
      <c r="D30" s="13"/>
    </row>
    <row r="31" spans="1:6">
      <c r="A31" s="4">
        <v>1970</v>
      </c>
      <c r="B31" s="5">
        <v>784486</v>
      </c>
      <c r="C31" s="14">
        <v>16.2</v>
      </c>
      <c r="D31" s="13"/>
    </row>
    <row r="32" spans="1:6">
      <c r="A32" s="4">
        <v>1971</v>
      </c>
      <c r="B32" s="5">
        <v>783155</v>
      </c>
      <c r="C32" s="14">
        <v>16.100000000000001</v>
      </c>
      <c r="D32" s="15">
        <v>49152</v>
      </c>
      <c r="E32" s="31">
        <v>105349</v>
      </c>
      <c r="F32" s="29">
        <f t="shared" si="0"/>
        <v>0.13451870957856363</v>
      </c>
    </row>
    <row r="33" spans="1:6">
      <c r="A33" s="4">
        <v>1972</v>
      </c>
      <c r="B33" s="5">
        <v>725440</v>
      </c>
      <c r="C33" s="14">
        <v>14.9</v>
      </c>
      <c r="D33" s="15">
        <v>49327.1</v>
      </c>
      <c r="E33" s="31">
        <v>94121</v>
      </c>
      <c r="F33" s="29">
        <f t="shared" si="0"/>
        <v>0.12974332818703133</v>
      </c>
    </row>
    <row r="34" spans="1:6">
      <c r="A34" s="4">
        <v>1973</v>
      </c>
      <c r="B34" s="5">
        <v>675953</v>
      </c>
      <c r="C34" s="14">
        <v>13.9</v>
      </c>
      <c r="D34" s="15">
        <v>49459</v>
      </c>
      <c r="E34" s="31">
        <v>86391</v>
      </c>
      <c r="F34" s="29">
        <f t="shared" si="0"/>
        <v>0.12780622321374416</v>
      </c>
    </row>
    <row r="35" spans="1:6">
      <c r="A35" s="4">
        <v>1974</v>
      </c>
      <c r="B35" s="5">
        <v>639885</v>
      </c>
      <c r="C35" s="14">
        <v>13.1</v>
      </c>
      <c r="D35" s="15">
        <v>49467.9</v>
      </c>
      <c r="E35" s="31">
        <v>80587</v>
      </c>
      <c r="F35" s="29">
        <f t="shared" si="0"/>
        <v>0.12593981731092305</v>
      </c>
    </row>
    <row r="36" spans="1:6">
      <c r="A36" s="4">
        <v>1975</v>
      </c>
      <c r="B36" s="5">
        <v>603445</v>
      </c>
      <c r="C36" s="14">
        <v>12.4</v>
      </c>
      <c r="D36" s="15">
        <v>49469.8</v>
      </c>
      <c r="E36" s="31">
        <v>75815</v>
      </c>
      <c r="F36" s="29">
        <f t="shared" si="0"/>
        <v>0.12563696774353919</v>
      </c>
    </row>
    <row r="37" spans="1:6">
      <c r="A37" s="4">
        <v>1976</v>
      </c>
      <c r="B37" s="5">
        <v>584270</v>
      </c>
      <c r="C37" s="14">
        <v>12</v>
      </c>
      <c r="D37" s="15">
        <v>49459.199999999997</v>
      </c>
      <c r="E37" s="31">
        <v>71432</v>
      </c>
      <c r="F37" s="29">
        <f t="shared" si="0"/>
        <v>0.12225854485083951</v>
      </c>
    </row>
    <row r="38" spans="1:6">
      <c r="A38" s="4">
        <v>1977</v>
      </c>
      <c r="B38" s="5">
        <v>569259</v>
      </c>
      <c r="C38" s="14">
        <v>11.7</v>
      </c>
      <c r="D38" s="15">
        <v>49440.4</v>
      </c>
      <c r="E38" s="31">
        <v>68351</v>
      </c>
      <c r="F38" s="29">
        <f t="shared" si="0"/>
        <v>0.1200701262518467</v>
      </c>
    </row>
    <row r="39" spans="1:6">
      <c r="A39" s="4">
        <v>1978</v>
      </c>
      <c r="B39" s="5">
        <v>596418</v>
      </c>
      <c r="C39" s="14">
        <v>12.2</v>
      </c>
      <c r="D39" s="15">
        <v>49442.5</v>
      </c>
      <c r="E39" s="31">
        <v>72029</v>
      </c>
      <c r="F39" s="29">
        <f t="shared" si="0"/>
        <v>0.12076932621081188</v>
      </c>
    </row>
    <row r="40" spans="1:6">
      <c r="A40" s="4">
        <v>1979</v>
      </c>
      <c r="B40" s="5">
        <v>638028</v>
      </c>
      <c r="C40" s="14">
        <v>13.1</v>
      </c>
      <c r="D40" s="15">
        <v>49508.2</v>
      </c>
      <c r="E40" s="31">
        <v>76458</v>
      </c>
      <c r="F40" s="29">
        <f t="shared" si="0"/>
        <v>0.1198348661814215</v>
      </c>
    </row>
    <row r="41" spans="1:6">
      <c r="A41" s="4">
        <v>1980</v>
      </c>
      <c r="B41" s="5">
        <v>656234</v>
      </c>
      <c r="C41" s="14">
        <v>13.4</v>
      </c>
      <c r="D41" s="15">
        <v>49603</v>
      </c>
      <c r="E41" s="31">
        <v>76352</v>
      </c>
      <c r="F41" s="29">
        <f t="shared" si="0"/>
        <v>0.11634874145502976</v>
      </c>
    </row>
    <row r="42" spans="1:6">
      <c r="A42" s="4">
        <v>1981</v>
      </c>
      <c r="B42" s="5">
        <v>634492</v>
      </c>
      <c r="C42" s="14">
        <v>13</v>
      </c>
      <c r="D42" s="15">
        <v>49634.3</v>
      </c>
      <c r="E42" s="31">
        <v>74390</v>
      </c>
      <c r="F42" s="29">
        <f t="shared" si="0"/>
        <v>0.11724340102002861</v>
      </c>
    </row>
    <row r="43" spans="1:6">
      <c r="A43" s="4">
        <v>1982</v>
      </c>
      <c r="B43" s="5">
        <v>625931</v>
      </c>
      <c r="C43" s="14">
        <v>12.8</v>
      </c>
      <c r="D43" s="15">
        <v>49581.599999999999</v>
      </c>
      <c r="E43" s="31">
        <v>73016</v>
      </c>
      <c r="F43" s="29">
        <f t="shared" si="0"/>
        <v>0.11665183542594951</v>
      </c>
    </row>
    <row r="44" spans="1:6">
      <c r="A44" s="4">
        <v>1983</v>
      </c>
      <c r="B44" s="5">
        <v>629134</v>
      </c>
      <c r="C44" s="14">
        <v>12.8</v>
      </c>
      <c r="D44" s="15">
        <v>49617</v>
      </c>
      <c r="E44" s="31">
        <v>71887</v>
      </c>
      <c r="F44" s="29">
        <f t="shared" si="0"/>
        <v>0.11426341606080739</v>
      </c>
    </row>
    <row r="45" spans="1:6">
      <c r="A45" s="4">
        <v>1984</v>
      </c>
      <c r="B45" s="5">
        <v>636818</v>
      </c>
      <c r="C45" s="14">
        <v>12.9</v>
      </c>
      <c r="D45" s="15">
        <v>49713.1</v>
      </c>
      <c r="E45" s="31">
        <v>71905</v>
      </c>
      <c r="F45" s="29">
        <f t="shared" si="0"/>
        <v>0.11291295158114249</v>
      </c>
    </row>
    <row r="46" spans="1:6">
      <c r="A46" s="4">
        <v>1985</v>
      </c>
      <c r="B46" s="5">
        <v>656417</v>
      </c>
      <c r="C46" s="14">
        <v>13.2</v>
      </c>
      <c r="D46" s="15">
        <v>49860.7</v>
      </c>
      <c r="E46" s="31">
        <v>74857</v>
      </c>
      <c r="F46" s="29">
        <f t="shared" si="0"/>
        <v>0.11403878936712486</v>
      </c>
    </row>
    <row r="47" spans="1:6">
      <c r="A47" s="4">
        <v>1986</v>
      </c>
      <c r="B47" s="5">
        <v>661018</v>
      </c>
      <c r="C47" s="14">
        <v>13.3</v>
      </c>
      <c r="D47" s="15">
        <v>49998.6</v>
      </c>
      <c r="E47" s="31">
        <v>74043</v>
      </c>
      <c r="F47" s="29">
        <f t="shared" si="0"/>
        <v>0.11201359115788072</v>
      </c>
    </row>
    <row r="48" spans="1:6">
      <c r="A48" s="4">
        <v>1987</v>
      </c>
      <c r="B48" s="5">
        <v>681511</v>
      </c>
      <c r="C48" s="14">
        <v>13.6</v>
      </c>
      <c r="D48" s="15">
        <v>50123</v>
      </c>
      <c r="E48" s="31">
        <v>74372</v>
      </c>
      <c r="F48" s="29">
        <f t="shared" si="0"/>
        <v>0.10912809917961706</v>
      </c>
    </row>
    <row r="49" spans="1:6">
      <c r="A49" s="4">
        <v>1988</v>
      </c>
      <c r="B49" s="5">
        <v>693577</v>
      </c>
      <c r="C49" s="14">
        <v>13.8</v>
      </c>
      <c r="D49" s="15">
        <v>50253.599999999999</v>
      </c>
      <c r="E49" s="31">
        <v>75196</v>
      </c>
      <c r="F49" s="29">
        <f t="shared" si="0"/>
        <v>0.10841766667579807</v>
      </c>
    </row>
    <row r="50" spans="1:6">
      <c r="A50" s="4">
        <v>1989</v>
      </c>
      <c r="B50" s="5">
        <v>687725</v>
      </c>
      <c r="C50" s="14">
        <v>13.6</v>
      </c>
      <c r="D50" s="15">
        <v>50407.8</v>
      </c>
      <c r="E50" s="31">
        <v>77251</v>
      </c>
      <c r="F50" s="29">
        <f t="shared" si="0"/>
        <v>0.11232832891053837</v>
      </c>
    </row>
    <row r="51" spans="1:6">
      <c r="A51" s="4">
        <v>1990</v>
      </c>
      <c r="B51" s="5">
        <v>706140</v>
      </c>
      <c r="C51" s="14">
        <v>13.9</v>
      </c>
      <c r="D51" s="15">
        <v>50560.6</v>
      </c>
      <c r="E51" s="31">
        <v>69364</v>
      </c>
      <c r="F51" s="29">
        <f t="shared" si="0"/>
        <v>9.8229812785000148E-2</v>
      </c>
    </row>
    <row r="52" spans="1:6">
      <c r="A52" s="4">
        <v>1991</v>
      </c>
      <c r="B52" s="5">
        <v>699217</v>
      </c>
      <c r="C52" s="14">
        <v>13.7</v>
      </c>
      <c r="D52" s="15">
        <v>50748</v>
      </c>
      <c r="E52" s="31">
        <v>77352</v>
      </c>
      <c r="F52" s="29">
        <f t="shared" si="0"/>
        <v>0.11062660089786147</v>
      </c>
    </row>
    <row r="53" spans="1:6">
      <c r="A53" s="4">
        <v>1992</v>
      </c>
      <c r="B53" s="5">
        <v>689656</v>
      </c>
      <c r="C53" s="14">
        <v>13.5</v>
      </c>
      <c r="D53" s="15">
        <v>50875.6</v>
      </c>
      <c r="E53" s="31">
        <v>78386</v>
      </c>
      <c r="F53" s="29">
        <f t="shared" si="0"/>
        <v>0.11365956360852367</v>
      </c>
    </row>
    <row r="54" spans="1:6">
      <c r="A54" s="4">
        <v>1993</v>
      </c>
      <c r="B54" s="5">
        <v>673467</v>
      </c>
      <c r="C54" s="14">
        <v>13.1</v>
      </c>
      <c r="D54" s="15">
        <v>50985.9</v>
      </c>
    </row>
    <row r="55" spans="1:6">
      <c r="A55" s="4">
        <v>1994</v>
      </c>
      <c r="B55" s="5">
        <v>664726</v>
      </c>
      <c r="C55" s="14">
        <v>12.9</v>
      </c>
      <c r="D55" s="15">
        <v>51116.2</v>
      </c>
      <c r="E55" s="31">
        <v>75529</v>
      </c>
      <c r="F55" s="29">
        <f t="shared" si="0"/>
        <v>0.11362426022150481</v>
      </c>
    </row>
    <row r="56" spans="1:6">
      <c r="A56" s="4">
        <v>1995</v>
      </c>
      <c r="B56" s="5">
        <v>648138</v>
      </c>
      <c r="C56" s="14">
        <v>12.5</v>
      </c>
      <c r="D56" s="15">
        <v>51272</v>
      </c>
      <c r="E56" s="31">
        <v>75236</v>
      </c>
      <c r="F56" s="29">
        <f t="shared" si="0"/>
        <v>0.11608021748454804</v>
      </c>
    </row>
    <row r="57" spans="1:6">
      <c r="A57" s="4">
        <v>1996</v>
      </c>
      <c r="B57" s="5">
        <v>649485</v>
      </c>
      <c r="C57" s="14">
        <v>12.6</v>
      </c>
      <c r="D57" s="15">
        <v>51410.400000000001</v>
      </c>
      <c r="E57" s="31">
        <v>74848</v>
      </c>
      <c r="F57" s="29">
        <f t="shared" si="0"/>
        <v>0.11524207641438987</v>
      </c>
    </row>
    <row r="58" spans="1:6">
      <c r="A58" s="4">
        <v>1997</v>
      </c>
      <c r="B58" s="5">
        <v>643095</v>
      </c>
      <c r="C58" s="14">
        <v>12.5</v>
      </c>
      <c r="D58" s="15">
        <v>51559.6</v>
      </c>
      <c r="E58" s="31">
        <v>67384</v>
      </c>
      <c r="F58" s="29">
        <f t="shared" si="0"/>
        <v>0.1047807866644897</v>
      </c>
    </row>
    <row r="59" spans="1:6">
      <c r="A59" s="4">
        <v>1998</v>
      </c>
      <c r="B59" s="5">
        <v>635901</v>
      </c>
      <c r="C59" s="14">
        <v>12.8</v>
      </c>
      <c r="D59" s="15">
        <v>51720.1</v>
      </c>
      <c r="E59" s="31">
        <v>66079</v>
      </c>
      <c r="F59" s="29">
        <f t="shared" si="0"/>
        <v>0.10391397403054878</v>
      </c>
    </row>
    <row r="60" spans="1:6">
      <c r="A60" s="4">
        <v>1999</v>
      </c>
      <c r="B60" s="5">
        <v>621872</v>
      </c>
      <c r="C60" s="14">
        <v>11.9</v>
      </c>
      <c r="D60" s="15">
        <v>51933.5</v>
      </c>
      <c r="E60" s="31">
        <v>63158</v>
      </c>
      <c r="F60" s="29">
        <f t="shared" si="0"/>
        <v>0.10156109295803638</v>
      </c>
    </row>
    <row r="61" spans="1:6">
      <c r="A61" s="4">
        <v>2000</v>
      </c>
      <c r="B61" s="5">
        <v>604441</v>
      </c>
      <c r="C61" s="14">
        <v>11.5</v>
      </c>
      <c r="D61" s="15">
        <v>52140.2</v>
      </c>
      <c r="E61" s="31">
        <v>64032</v>
      </c>
      <c r="F61" s="29">
        <f t="shared" si="0"/>
        <v>0.10593589779647641</v>
      </c>
    </row>
    <row r="62" spans="1:6">
      <c r="A62" s="4">
        <v>2001</v>
      </c>
      <c r="B62" s="5">
        <v>594634</v>
      </c>
      <c r="C62" s="14">
        <v>11.3</v>
      </c>
      <c r="D62" s="15">
        <v>52360</v>
      </c>
      <c r="E62" s="31">
        <v>58716</v>
      </c>
      <c r="F62" s="29">
        <f t="shared" si="0"/>
        <v>9.8743092389604367E-2</v>
      </c>
    </row>
    <row r="63" spans="1:6">
      <c r="A63" s="4" t="s">
        <v>29</v>
      </c>
      <c r="B63" s="5">
        <v>596122</v>
      </c>
      <c r="C63" s="14">
        <v>11.3</v>
      </c>
      <c r="D63" s="15">
        <v>52602.1</v>
      </c>
      <c r="E63" s="31">
        <v>59096</v>
      </c>
      <c r="F63" s="29">
        <f t="shared" si="0"/>
        <v>9.9134069871603461E-2</v>
      </c>
    </row>
    <row r="64" spans="1:6">
      <c r="A64" s="4" t="s">
        <v>30</v>
      </c>
      <c r="B64" s="5">
        <v>621469</v>
      </c>
      <c r="C64" s="14">
        <v>11.7</v>
      </c>
      <c r="D64" s="15">
        <v>52863.199999999997</v>
      </c>
    </row>
    <row r="65" spans="1:6">
      <c r="A65" s="4" t="s">
        <v>31</v>
      </c>
      <c r="B65" s="5">
        <v>639721</v>
      </c>
      <c r="C65" s="14">
        <v>12</v>
      </c>
      <c r="D65" s="15">
        <v>53152</v>
      </c>
      <c r="E65" s="31">
        <v>60219</v>
      </c>
      <c r="F65" s="29">
        <f t="shared" si="0"/>
        <v>9.4133223702207683E-2</v>
      </c>
    </row>
    <row r="66" spans="1:6">
      <c r="A66" s="4" t="s">
        <v>32</v>
      </c>
      <c r="B66" s="5">
        <v>645835</v>
      </c>
      <c r="C66" s="14">
        <v>12</v>
      </c>
      <c r="D66" s="15">
        <v>53575.3</v>
      </c>
      <c r="E66" s="31">
        <v>62570</v>
      </c>
      <c r="F66" s="29">
        <f t="shared" si="0"/>
        <v>9.6882330626243546E-2</v>
      </c>
    </row>
    <row r="67" spans="1:6">
      <c r="A67" s="4" t="s">
        <v>33</v>
      </c>
      <c r="B67" s="5">
        <v>669601</v>
      </c>
      <c r="C67" s="14">
        <v>12.4</v>
      </c>
      <c r="D67" s="15">
        <v>53950.9</v>
      </c>
      <c r="E67" s="31">
        <v>57141</v>
      </c>
      <c r="F67" s="29">
        <f>E67/B67</f>
        <v>8.5335894062284853E-2</v>
      </c>
    </row>
    <row r="68" spans="1:6">
      <c r="A68" s="4" t="s">
        <v>34</v>
      </c>
      <c r="B68" s="5">
        <v>690013</v>
      </c>
      <c r="C68" s="14">
        <v>12.7</v>
      </c>
      <c r="D68" s="15">
        <v>54387.4</v>
      </c>
      <c r="E68" s="31">
        <v>58991</v>
      </c>
      <c r="F68" s="29">
        <f>E68/B68</f>
        <v>8.5492592168553344E-2</v>
      </c>
    </row>
    <row r="69" spans="1:6">
      <c r="A69" s="4" t="s">
        <v>35</v>
      </c>
      <c r="B69" s="5">
        <v>708711</v>
      </c>
      <c r="C69" s="14">
        <v>12.9</v>
      </c>
      <c r="D69" s="15">
        <v>54841.7</v>
      </c>
      <c r="E69" s="31">
        <v>63533</v>
      </c>
      <c r="F69" s="29">
        <f>E69/B69</f>
        <v>8.9645850000917154E-2</v>
      </c>
    </row>
    <row r="70" spans="1:6">
      <c r="A70" s="4" t="s">
        <v>36</v>
      </c>
      <c r="B70" s="5">
        <v>706248</v>
      </c>
      <c r="C70" s="14">
        <v>12.8</v>
      </c>
      <c r="D70" s="15">
        <v>55235.3</v>
      </c>
      <c r="E70" s="31">
        <v>64010</v>
      </c>
      <c r="F70" s="29">
        <f>E70/B70</f>
        <v>9.0633884980913224E-2</v>
      </c>
    </row>
    <row r="71" spans="1:6">
      <c r="A71" s="4" t="s">
        <v>37</v>
      </c>
      <c r="B71" s="5">
        <v>723165</v>
      </c>
      <c r="C71" s="14">
        <v>13</v>
      </c>
      <c r="D71" s="15">
        <v>55692.4</v>
      </c>
      <c r="E71" s="31">
        <v>63962</v>
      </c>
      <c r="F71" s="29">
        <f>E71/B71</f>
        <v>8.8447311471102727E-2</v>
      </c>
    </row>
    <row r="72" spans="1:6">
      <c r="A72" s="4" t="s">
        <v>38</v>
      </c>
      <c r="B72" s="5">
        <v>723913</v>
      </c>
      <c r="C72" s="14">
        <v>12.8</v>
      </c>
      <c r="D72" s="15">
        <v>56170.9</v>
      </c>
    </row>
    <row r="73" spans="1:6">
      <c r="A73" s="6"/>
      <c r="B73" s="6"/>
      <c r="C73" s="6"/>
    </row>
    <row r="74" spans="1:6">
      <c r="A74" s="11" t="s">
        <v>40</v>
      </c>
      <c r="B74" s="6"/>
      <c r="C74" s="6"/>
    </row>
    <row r="75" spans="1:6">
      <c r="A75" s="12" t="s">
        <v>41</v>
      </c>
    </row>
    <row r="76" spans="1:6">
      <c r="A76" s="10"/>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topLeftCell="B1" workbookViewId="0">
      <selection activeCell="R8" sqref="R8"/>
    </sheetView>
  </sheetViews>
  <sheetFormatPr defaultRowHeight="15"/>
  <sheetData/>
  <phoneticPr fontId="9"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
  <sheetViews>
    <sheetView tabSelected="1" workbookViewId="0">
      <selection activeCell="L30" sqref="L30"/>
    </sheetView>
  </sheetViews>
  <sheetFormatPr defaultRowHeight="15"/>
  <sheetData/>
  <phoneticPr fontId="9"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
  <sheetViews>
    <sheetView workbookViewId="0">
      <selection activeCell="F30" sqref="F30"/>
    </sheetView>
  </sheetViews>
  <sheetFormatPr defaultRowHeight="15"/>
  <sheetData/>
  <phoneticPr fontId="9" type="noConversion"/>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
  <sheetViews>
    <sheetView workbookViewId="0">
      <selection activeCell="K25" sqref="K25"/>
    </sheetView>
  </sheetViews>
  <sheetFormatPr defaultRowHeight="15"/>
  <sheetData/>
  <phoneticPr fontId="9"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Recapitulation of Statistics</vt:lpstr>
      <vt:lpstr>ONS Population &amp; Fertility</vt:lpstr>
      <vt:lpstr>No. of priests</vt:lpstr>
      <vt:lpstr>No. priests per 100K Cath. pop.</vt:lpstr>
      <vt:lpstr>Ordinations</vt:lpstr>
      <vt:lpstr>Ordinations per 100K Cath. pop.</vt:lpstr>
      <vt:lpstr>Baptisms</vt:lpstr>
      <vt:lpstr>Baptisms per 1000 Cath. pop.</vt:lpstr>
      <vt:lpstr>Cath. Baps as % all live births</vt:lpstr>
      <vt:lpstr>Catholic baptism-general births</vt:lpstr>
      <vt:lpstr>Marriage Catholic and general</vt:lpstr>
      <vt:lpstr>Marriages</vt:lpstr>
      <vt:lpstr>Marriages per 1000 Cath. pop.</vt:lpstr>
      <vt:lpstr>Receptions</vt:lpstr>
      <vt:lpstr>Receptions per 1000 Cath. pop.</vt:lpstr>
    </vt:vector>
  </TitlesOfParts>
  <Company>Computer Planet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Shaw</dc:creator>
  <cp:lastModifiedBy>Michael</cp:lastModifiedBy>
  <cp:lastPrinted>2013-11-19T12:39:10Z</cp:lastPrinted>
  <dcterms:created xsi:type="dcterms:W3CDTF">2013-05-02T08:46:31Z</dcterms:created>
  <dcterms:modified xsi:type="dcterms:W3CDTF">2013-11-19T13:22:33Z</dcterms:modified>
</cp:coreProperties>
</file>